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480" windowHeight="7830" tabRatio="578" activeTab="0"/>
  </bookViews>
  <sheets>
    <sheet name="исакогорский округ" sheetId="1" r:id="rId1"/>
    <sheet name="Лист1" sheetId="2" r:id="rId2"/>
  </sheets>
  <definedNames>
    <definedName name="Excel_BuiltIn_Print_Area_3">#REF!</definedName>
    <definedName name="_xlnm.Print_Area" localSheetId="0">'исакогорский округ'!$A$1:$BX$40</definedName>
  </definedNames>
  <calcPr fullCalcOnLoad="1"/>
</workbook>
</file>

<file path=xl/sharedStrings.xml><?xml version="1.0" encoding="utf-8"?>
<sst xmlns="http://schemas.openxmlformats.org/spreadsheetml/2006/main" count="227" uniqueCount="120">
  <si>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</si>
  <si>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</si>
  <si>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</si>
  <si>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Перечень обязательных работ, услуг</t>
  </si>
  <si>
    <t>Периодичность</t>
  </si>
  <si>
    <t>%</t>
  </si>
  <si>
    <t>на 1 кв.м.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</si>
  <si>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</si>
  <si>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</si>
  <si>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</si>
  <si>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</si>
  <si>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</si>
  <si>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</si>
  <si>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раз(а) в месяц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</si>
  <si>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</si>
  <si>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</si>
  <si>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</si>
  <si>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Уборка мусора на контейнерных площадках (помойных ям)</t>
  </si>
  <si>
    <t>8. Сдвижка и подметание снега при отсутствии снегопадов</t>
  </si>
  <si>
    <t>по мере необходимости. Начало работ не позднее _____ часов после начала снегопада</t>
  </si>
  <si>
    <t>III. Подготовка многоквартирного дома к сезонной эксплуатации</t>
  </si>
  <si>
    <t>раз(а) в год</t>
  </si>
  <si>
    <t>по мере необходимости в течение (указать период устранения неисправности)</t>
  </si>
  <si>
    <t>IV. Проведение технических осмотров и мелкий ремонт</t>
  </si>
  <si>
    <t>постоянно
на системах водоснабжения, теплоснабжения, газоснабжения, канализации, энергоснабжения</t>
  </si>
  <si>
    <t>Общая годовая стоимость работ по многоквартирным домам</t>
  </si>
  <si>
    <t>Площадь жилых помещений</t>
  </si>
  <si>
    <t>объектом конкурса</t>
  </si>
  <si>
    <t>9. Сдвижка и подметание снега при снегопаде, c подсыпкой противоскользящего материала</t>
  </si>
  <si>
    <t>10.Сбразывание снега с крыш, сбивание сосулек</t>
  </si>
  <si>
    <t>11. Вывоз твердых бытовых отходов (ТБО), жидких бытовых отходов</t>
  </si>
  <si>
    <t>12. Очистка выгребных ям (для деревянных неблагоустроенных зданий)</t>
  </si>
  <si>
    <t>13. Укрепление водосточных труб, колен и воронок</t>
  </si>
  <si>
    <t>14. Расконсервирование и ремонт поливочной системы, консервация системы центрального отопления, ремонт просевшей отмостки</t>
  </si>
  <si>
    <t>15. Замена разбитых стекол окон и дверей в помещениях общего пользования</t>
  </si>
  <si>
    <t>16.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</si>
  <si>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</si>
  <si>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</si>
  <si>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Дератизация, дезинсекция</t>
  </si>
  <si>
    <t>V. Техническое обслуживание внутридомового газового оборудования (ВДГО)</t>
  </si>
  <si>
    <t>месяцы</t>
  </si>
  <si>
    <t>VI. Расходы по управлению МКД</t>
  </si>
  <si>
    <t>20. Проверка и обслуживание коллективных приборов учета электроэнергии</t>
  </si>
  <si>
    <t>21. Проверка и обслуживание коллективных приборов учета воды</t>
  </si>
  <si>
    <t>22. Проверка и обслуживание коллективных приборов учета тепловой энергии</t>
  </si>
  <si>
    <t xml:space="preserve">Стоимость на 1 кв. м. общей площади жилого помещения (руб./мес.)  (размер платы в месяц на 1 кв. м.) </t>
  </si>
  <si>
    <t>3раз(а) в неделю</t>
  </si>
  <si>
    <t>по необходимости</t>
  </si>
  <si>
    <t>1раз(а) в год</t>
  </si>
  <si>
    <t>проверка исправности вытяжек _1_ раз(а) в год. Проверка наличия тяги в дымовентиляционных каналах _2__ раз(а) в год. Проверка заземления оболочки электрокабеля, замеры сопротивления ____ раз(а) в год.</t>
  </si>
  <si>
    <t>4раз(а) в год</t>
  </si>
  <si>
    <t xml:space="preserve">неблагоустроенные жилые дома с газоснабжением </t>
  </si>
  <si>
    <t>8раз(а) в год</t>
  </si>
  <si>
    <t>3раз(а) в год</t>
  </si>
  <si>
    <t>к извещению и документации</t>
  </si>
  <si>
    <t>о проведении открытого конкурса</t>
  </si>
  <si>
    <t>Приложение №2</t>
  </si>
  <si>
    <t xml:space="preserve">Жилой район  Исакогорский территориальный округ </t>
  </si>
  <si>
    <t>деревянные  жилые дома благоустроенные без центрального отопления с газоснабжением</t>
  </si>
  <si>
    <t xml:space="preserve"> </t>
  </si>
  <si>
    <t>Лот 3</t>
  </si>
  <si>
    <t>ул. Пограничная, 12</t>
  </si>
  <si>
    <t>ул. Пограничная, 13</t>
  </si>
  <si>
    <t>ул. Пограничная, 14</t>
  </si>
  <si>
    <t>ул. Пограничная, 15</t>
  </si>
  <si>
    <t>ул. Пограничная, 16</t>
  </si>
  <si>
    <t>ул. Пограничная, 17</t>
  </si>
  <si>
    <t>ул. Пограничная, 22</t>
  </si>
  <si>
    <t>ул. 100-й дивизии, 11</t>
  </si>
  <si>
    <t>ул. 100-й дивизии, 5</t>
  </si>
  <si>
    <t>ул. 100-й дивизии, 6</t>
  </si>
  <si>
    <t>ул. 100-й дивизии, 7</t>
  </si>
  <si>
    <t>ул. 100-й дивизии, 9</t>
  </si>
  <si>
    <t>ул. 100-й дивизии, 10</t>
  </si>
  <si>
    <t>ул. 100-й дивизии, 13</t>
  </si>
  <si>
    <t>ул. 100-й дивизии, 3</t>
  </si>
  <si>
    <t>ул. 100-й дивизии, 4</t>
  </si>
  <si>
    <t>ул. 100-й дивизии, 8</t>
  </si>
  <si>
    <t>ул. 100-й дивизии, 14</t>
  </si>
  <si>
    <t>ул. Вычегодская, 5, корп. 1</t>
  </si>
  <si>
    <t>ул. Вычегодская, 5</t>
  </si>
  <si>
    <t>ул. Вычегодская, 7</t>
  </si>
  <si>
    <t>ул. Вычегодская, 7, корп. 1</t>
  </si>
  <si>
    <t>ул. Вычегодская, 7, корп. 2</t>
  </si>
  <si>
    <t>ул. Вычегодская, 21</t>
  </si>
  <si>
    <t>ул. Вычегодская, 25</t>
  </si>
  <si>
    <t>ул. Вычегодская, 27</t>
  </si>
  <si>
    <t>ул. Пограничная, 5</t>
  </si>
  <si>
    <t>ул. Пограничная, 6</t>
  </si>
  <si>
    <t>ул. Пограничная, 7</t>
  </si>
  <si>
    <t>ул. Пограничная, 8</t>
  </si>
  <si>
    <t>ул. Пограничная, 9</t>
  </si>
  <si>
    <t>ул. Пограничная, 11</t>
  </si>
  <si>
    <t>ул. Пограничная, 18</t>
  </si>
  <si>
    <t>ул. Пограничная, 19</t>
  </si>
  <si>
    <t>ул. Пограничная, 20</t>
  </si>
  <si>
    <t>ул. Пограничная, 21</t>
  </si>
  <si>
    <t>ул. Пограничная, 22, корп. 1</t>
  </si>
  <si>
    <t>ул. Пограничная, 24</t>
  </si>
  <si>
    <t>ул. Пограничная, 26</t>
  </si>
  <si>
    <t>ул. Пограничная, 43</t>
  </si>
  <si>
    <t>ул. Пограничная, 30</t>
  </si>
  <si>
    <t>ул. Пограничная, 32</t>
  </si>
  <si>
    <t>ул. Пограничная, 34</t>
  </si>
  <si>
    <t>ул. Пограничная, 36</t>
  </si>
  <si>
    <t>ул. Пограничная, 40</t>
  </si>
  <si>
    <t>ул. Пограничная, 40, корп. 1</t>
  </si>
  <si>
    <t>ул. Пограничная, 38</t>
  </si>
  <si>
    <t>ул. Пограничная, 38, корп. 1</t>
  </si>
  <si>
    <t>деревянные  жилые дома неблагоустроенные с центральным отоплением</t>
  </si>
  <si>
    <t xml:space="preserve">деревянные  жилые дома благоустроенные </t>
  </si>
  <si>
    <t>ул. Вычегодская, 19, корп. 1</t>
  </si>
  <si>
    <t>ул. Пограничная, 41</t>
  </si>
  <si>
    <t>ул. Пограничная, 39</t>
  </si>
  <si>
    <t>ул. Вычегодская, 15, корп. 2</t>
  </si>
  <si>
    <t>ул. Пограничная, 34, корп. 1</t>
  </si>
  <si>
    <t>ул. Пограничная, 28</t>
  </si>
  <si>
    <t>ул. Вычегодская, 13</t>
  </si>
  <si>
    <t>ул. Вычегодская, 3</t>
  </si>
  <si>
    <t xml:space="preserve">благоустроенные жилые дома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</si>
</sst>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9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4" fontId="2" fillId="0" borderId="10" xfId="0" applyNumberFormat="1" applyFont="1" applyBorder="1" applyAlignment="1">
      <alignment horizontal="center" vertical="top"/>
    </xf>
    <xf numFmtId="4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 vertical="top"/>
    </xf>
    <xf numFmtId="4" fontId="6" fillId="33" borderId="10" xfId="0" applyNumberFormat="1" applyFont="1" applyFill="1" applyBorder="1" applyAlignment="1">
      <alignment horizontal="center" wrapText="1"/>
    </xf>
    <xf numFmtId="164" fontId="5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left" vertical="top"/>
    </xf>
    <xf numFmtId="3" fontId="4" fillId="33" borderId="10" xfId="0" applyNumberFormat="1" applyFont="1" applyFill="1" applyBorder="1" applyAlignment="1">
      <alignment horizontal="center" vertical="top"/>
    </xf>
    <xf numFmtId="4" fontId="4" fillId="33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left" vertical="top"/>
    </xf>
    <xf numFmtId="0" fontId="0" fillId="0" borderId="0" xfId="0" applyFont="1" applyFill="1" applyAlignment="1">
      <alignment/>
    </xf>
    <xf numFmtId="49" fontId="5" fillId="0" borderId="0" xfId="0" applyNumberFormat="1" applyFont="1" applyBorder="1" applyAlignment="1">
      <alignment horizontal="left" wrapText="1"/>
    </xf>
    <xf numFmtId="4" fontId="9" fillId="33" borderId="10" xfId="0" applyNumberFormat="1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 vertical="top"/>
    </xf>
    <xf numFmtId="2" fontId="8" fillId="33" borderId="10" xfId="0" applyNumberFormat="1" applyFont="1" applyFill="1" applyBorder="1" applyAlignment="1">
      <alignment horizontal="center" wrapText="1"/>
    </xf>
    <xf numFmtId="4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left" wrapText="1"/>
    </xf>
    <xf numFmtId="2" fontId="2" fillId="33" borderId="0" xfId="0" applyNumberFormat="1" applyFont="1" applyFill="1" applyAlignment="1">
      <alignment/>
    </xf>
    <xf numFmtId="2" fontId="5" fillId="33" borderId="10" xfId="0" applyNumberFormat="1" applyFont="1" applyFill="1" applyBorder="1" applyAlignment="1">
      <alignment horizontal="center"/>
    </xf>
    <xf numFmtId="2" fontId="7" fillId="33" borderId="10" xfId="0" applyNumberFormat="1" applyFont="1" applyFill="1" applyBorder="1" applyAlignment="1">
      <alignment horizontal="center"/>
    </xf>
    <xf numFmtId="2" fontId="7" fillId="33" borderId="10" xfId="0" applyNumberFormat="1" applyFont="1" applyFill="1" applyBorder="1" applyAlignment="1">
      <alignment horizontal="center" vertical="top"/>
    </xf>
    <xf numFmtId="2" fontId="5" fillId="33" borderId="10" xfId="0" applyNumberFormat="1" applyFont="1" applyFill="1" applyBorder="1" applyAlignment="1">
      <alignment horizontal="center" wrapText="1"/>
    </xf>
    <xf numFmtId="4" fontId="7" fillId="33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/>
    </xf>
    <xf numFmtId="4" fontId="4" fillId="0" borderId="14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top"/>
    </xf>
    <xf numFmtId="0" fontId="0" fillId="0" borderId="11" xfId="0" applyBorder="1" applyAlignment="1">
      <alignment/>
    </xf>
    <xf numFmtId="4" fontId="2" fillId="0" borderId="10" xfId="0" applyNumberFormat="1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4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left" vertical="top"/>
    </xf>
    <xf numFmtId="4" fontId="4" fillId="0" borderId="16" xfId="0" applyNumberFormat="1" applyFont="1" applyBorder="1" applyAlignment="1">
      <alignment horizontal="left" vertical="top"/>
    </xf>
    <xf numFmtId="4" fontId="4" fillId="0" borderId="17" xfId="0" applyNumberFormat="1" applyFont="1" applyBorder="1" applyAlignment="1">
      <alignment horizontal="left" vertical="top"/>
    </xf>
    <xf numFmtId="4" fontId="4" fillId="0" borderId="18" xfId="0" applyNumberFormat="1" applyFont="1" applyBorder="1" applyAlignment="1">
      <alignment horizontal="lef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70"/>
  <sheetViews>
    <sheetView tabSelected="1" view="pageBreakPreview" zoomScale="84" zoomScaleSheetLayoutView="84" zoomScalePageLayoutView="0" workbookViewId="0" topLeftCell="A1">
      <pane xSplit="6" ySplit="9" topLeftCell="BP28" activePane="bottomRight" state="frozen"/>
      <selection pane="topLeft" activeCell="A1" sqref="A1"/>
      <selection pane="topRight" activeCell="CV1" sqref="CV1"/>
      <selection pane="bottomLeft" activeCell="A29" sqref="A29"/>
      <selection pane="bottomRight" activeCell="BY39" sqref="BY39"/>
    </sheetView>
  </sheetViews>
  <sheetFormatPr defaultColWidth="9.00390625" defaultRowHeight="12.75"/>
  <cols>
    <col min="1" max="5" width="9.125" style="1" customWidth="1"/>
    <col min="6" max="6" width="32.125" style="1" customWidth="1"/>
    <col min="7" max="7" width="15.875" style="13" customWidth="1"/>
    <col min="8" max="8" width="6.75390625" style="13" hidden="1" customWidth="1"/>
    <col min="9" max="9" width="6.125" style="13" customWidth="1"/>
    <col min="10" max="10" width="11.125" style="13" customWidth="1"/>
    <col min="11" max="11" width="15.875" style="13" customWidth="1"/>
    <col min="12" max="12" width="6.75390625" style="13" hidden="1" customWidth="1"/>
    <col min="13" max="13" width="6.125" style="13" customWidth="1"/>
    <col min="14" max="17" width="11.125" style="13" customWidth="1"/>
    <col min="18" max="18" width="13.375" style="13" customWidth="1"/>
    <col min="19" max="19" width="5.00390625" style="13" customWidth="1"/>
    <col min="20" max="23" width="9.00390625" style="13" customWidth="1"/>
    <col min="24" max="24" width="13.25390625" style="13" customWidth="1"/>
    <col min="25" max="25" width="6.75390625" style="13" hidden="1" customWidth="1"/>
    <col min="26" max="26" width="5.375" style="13" customWidth="1"/>
    <col min="27" max="27" width="9.00390625" style="13" customWidth="1"/>
    <col min="28" max="28" width="9.625" style="13" customWidth="1"/>
    <col min="29" max="29" width="10.875" style="13" customWidth="1"/>
    <col min="30" max="30" width="10.625" style="13" customWidth="1"/>
    <col min="31" max="31" width="9.875" style="13" customWidth="1"/>
    <col min="32" max="35" width="10.00390625" style="13" customWidth="1"/>
    <col min="36" max="36" width="9.375" style="13" customWidth="1"/>
    <col min="37" max="38" width="10.00390625" style="13" customWidth="1"/>
    <col min="39" max="71" width="11.125" style="13" customWidth="1"/>
    <col min="72" max="72" width="13.75390625" style="13" customWidth="1"/>
    <col min="73" max="73" width="6.75390625" style="13" hidden="1" customWidth="1"/>
    <col min="74" max="74" width="5.75390625" style="13" customWidth="1"/>
    <col min="75" max="75" width="10.75390625" style="13" customWidth="1"/>
    <col min="76" max="76" width="10.25390625" style="13" customWidth="1"/>
    <col min="77" max="77" width="12.00390625" style="1" customWidth="1"/>
    <col min="78" max="78" width="11.875" style="1" customWidth="1"/>
    <col min="79" max="126" width="9.125" style="1" customWidth="1"/>
  </cols>
  <sheetData>
    <row r="1" spans="1:71" ht="16.5" customHeight="1">
      <c r="A1" s="69" t="s">
        <v>0</v>
      </c>
      <c r="B1" s="69"/>
      <c r="C1" s="69"/>
      <c r="D1" s="69"/>
      <c r="E1" s="69"/>
      <c r="F1" s="69"/>
      <c r="G1"/>
      <c r="H1" s="42"/>
      <c r="I1"/>
      <c r="J1"/>
      <c r="K1"/>
      <c r="L1" s="42"/>
      <c r="M1"/>
      <c r="N1"/>
      <c r="O1"/>
      <c r="P1"/>
      <c r="Q1"/>
      <c r="R1" s="42" t="s">
        <v>56</v>
      </c>
      <c r="S1"/>
      <c r="T1" s="43"/>
      <c r="U1" s="43"/>
      <c r="V1" s="43"/>
      <c r="W1" s="43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1:71" ht="16.5" customHeight="1">
      <c r="A2" s="69" t="s">
        <v>1</v>
      </c>
      <c r="B2" s="69"/>
      <c r="C2" s="69"/>
      <c r="D2" s="69"/>
      <c r="E2" s="69"/>
      <c r="F2" s="69"/>
      <c r="G2"/>
      <c r="H2" s="42"/>
      <c r="I2"/>
      <c r="J2"/>
      <c r="K2"/>
      <c r="L2" s="42"/>
      <c r="M2"/>
      <c r="N2"/>
      <c r="O2"/>
      <c r="P2"/>
      <c r="Q2"/>
      <c r="R2" s="42" t="s">
        <v>54</v>
      </c>
      <c r="S2"/>
      <c r="T2" s="43"/>
      <c r="U2" s="43"/>
      <c r="V2" s="43"/>
      <c r="W2" s="43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</row>
    <row r="3" spans="1:71" ht="16.5" customHeight="1">
      <c r="A3" s="69" t="s">
        <v>2</v>
      </c>
      <c r="B3" s="69"/>
      <c r="C3" s="69"/>
      <c r="D3" s="69"/>
      <c r="E3" s="69"/>
      <c r="F3" s="69"/>
      <c r="G3"/>
      <c r="H3" s="42"/>
      <c r="I3"/>
      <c r="J3"/>
      <c r="K3"/>
      <c r="L3" s="42"/>
      <c r="M3"/>
      <c r="N3"/>
      <c r="O3"/>
      <c r="P3"/>
      <c r="Q3"/>
      <c r="R3" s="42" t="s">
        <v>55</v>
      </c>
      <c r="S3"/>
      <c r="T3" s="43"/>
      <c r="U3" s="43"/>
      <c r="V3" s="43"/>
      <c r="W3" s="4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</row>
    <row r="4" spans="1:71" ht="16.5" customHeight="1">
      <c r="A4" s="69" t="s">
        <v>27</v>
      </c>
      <c r="B4" s="69"/>
      <c r="C4" s="69"/>
      <c r="D4" s="69"/>
      <c r="E4" s="69"/>
      <c r="F4" s="69"/>
      <c r="G4"/>
      <c r="H4" s="42"/>
      <c r="I4"/>
      <c r="J4"/>
      <c r="K4"/>
      <c r="L4" s="42"/>
      <c r="M4"/>
      <c r="N4"/>
      <c r="O4"/>
      <c r="P4"/>
      <c r="Q4"/>
      <c r="R4"/>
      <c r="S4"/>
      <c r="T4" s="42"/>
      <c r="U4" s="42"/>
      <c r="V4" s="42"/>
      <c r="W4" s="42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</row>
    <row r="5" spans="1:76" ht="16.5" customHeight="1">
      <c r="A5" s="2"/>
      <c r="B5" s="2"/>
      <c r="C5" s="2"/>
      <c r="D5" s="2"/>
      <c r="E5" s="2"/>
      <c r="F5" s="2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</row>
    <row r="6" spans="1:2" ht="12.75">
      <c r="A6" s="3" t="s">
        <v>60</v>
      </c>
      <c r="B6" s="3" t="s">
        <v>57</v>
      </c>
    </row>
    <row r="7" spans="1:76" ht="18" customHeight="1">
      <c r="A7" s="62" t="s">
        <v>3</v>
      </c>
      <c r="B7" s="62"/>
      <c r="C7" s="62"/>
      <c r="D7" s="62"/>
      <c r="E7" s="62"/>
      <c r="F7" s="62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</row>
    <row r="8" spans="1:130" s="34" customFormat="1" ht="49.5" customHeight="1">
      <c r="A8" s="62"/>
      <c r="B8" s="62"/>
      <c r="C8" s="62"/>
      <c r="D8" s="62"/>
      <c r="E8" s="62"/>
      <c r="F8" s="63"/>
      <c r="G8" s="58" t="s">
        <v>58</v>
      </c>
      <c r="H8" s="59"/>
      <c r="I8" s="59"/>
      <c r="J8" s="60"/>
      <c r="K8" s="58" t="s">
        <v>109</v>
      </c>
      <c r="L8" s="65"/>
      <c r="M8" s="65"/>
      <c r="N8" s="65"/>
      <c r="O8" s="65"/>
      <c r="P8" s="65"/>
      <c r="Q8" s="65"/>
      <c r="R8" s="58" t="s">
        <v>110</v>
      </c>
      <c r="S8" s="59"/>
      <c r="T8" s="59"/>
      <c r="U8" s="59"/>
      <c r="V8" s="59"/>
      <c r="W8" s="59"/>
      <c r="X8" s="58" t="s">
        <v>51</v>
      </c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60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58" t="s">
        <v>119</v>
      </c>
      <c r="BU8" s="59"/>
      <c r="BV8" s="59"/>
      <c r="BW8" s="59"/>
      <c r="BX8" s="59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</row>
    <row r="9" spans="1:76" s="13" customFormat="1" ht="45">
      <c r="A9" s="62"/>
      <c r="B9" s="62"/>
      <c r="C9" s="62"/>
      <c r="D9" s="62"/>
      <c r="E9" s="62"/>
      <c r="F9" s="62"/>
      <c r="G9" s="48" t="s">
        <v>4</v>
      </c>
      <c r="H9" s="49" t="s">
        <v>5</v>
      </c>
      <c r="I9" s="49" t="s">
        <v>6</v>
      </c>
      <c r="J9" s="50" t="s">
        <v>93</v>
      </c>
      <c r="K9" s="48" t="s">
        <v>4</v>
      </c>
      <c r="L9" s="49" t="s">
        <v>5</v>
      </c>
      <c r="M9" s="49" t="s">
        <v>6</v>
      </c>
      <c r="N9" s="50" t="s">
        <v>117</v>
      </c>
      <c r="O9" s="50" t="s">
        <v>118</v>
      </c>
      <c r="P9" s="50" t="s">
        <v>90</v>
      </c>
      <c r="Q9" s="50" t="s">
        <v>116</v>
      </c>
      <c r="R9" s="48" t="s">
        <v>4</v>
      </c>
      <c r="S9" s="49" t="s">
        <v>6</v>
      </c>
      <c r="T9" s="50" t="s">
        <v>111</v>
      </c>
      <c r="U9" s="50" t="s">
        <v>88</v>
      </c>
      <c r="V9" s="50" t="s">
        <v>112</v>
      </c>
      <c r="W9" s="50" t="s">
        <v>115</v>
      </c>
      <c r="X9" s="48" t="s">
        <v>59</v>
      </c>
      <c r="Y9" s="49" t="s">
        <v>5</v>
      </c>
      <c r="Z9" s="49" t="s">
        <v>6</v>
      </c>
      <c r="AA9" s="50" t="s">
        <v>61</v>
      </c>
      <c r="AB9" s="50" t="s">
        <v>62</v>
      </c>
      <c r="AC9" s="50" t="s">
        <v>63</v>
      </c>
      <c r="AD9" s="50" t="s">
        <v>64</v>
      </c>
      <c r="AE9" s="50" t="s">
        <v>65</v>
      </c>
      <c r="AF9" s="50" t="s">
        <v>67</v>
      </c>
      <c r="AG9" s="50" t="s">
        <v>68</v>
      </c>
      <c r="AH9" s="50" t="s">
        <v>69</v>
      </c>
      <c r="AI9" s="50" t="s">
        <v>70</v>
      </c>
      <c r="AJ9" s="50" t="s">
        <v>72</v>
      </c>
      <c r="AK9" s="50" t="s">
        <v>74</v>
      </c>
      <c r="AL9" s="50" t="s">
        <v>75</v>
      </c>
      <c r="AM9" s="50" t="s">
        <v>76</v>
      </c>
      <c r="AN9" s="50" t="s">
        <v>71</v>
      </c>
      <c r="AO9" s="50" t="s">
        <v>77</v>
      </c>
      <c r="AP9" s="50" t="s">
        <v>73</v>
      </c>
      <c r="AQ9" s="50" t="s">
        <v>78</v>
      </c>
      <c r="AR9" s="50" t="s">
        <v>79</v>
      </c>
      <c r="AS9" s="50" t="s">
        <v>80</v>
      </c>
      <c r="AT9" s="50" t="s">
        <v>81</v>
      </c>
      <c r="AU9" s="50" t="s">
        <v>82</v>
      </c>
      <c r="AV9" s="50" t="s">
        <v>83</v>
      </c>
      <c r="AW9" s="50" t="s">
        <v>84</v>
      </c>
      <c r="AX9" s="50" t="s">
        <v>85</v>
      </c>
      <c r="AY9" s="50" t="s">
        <v>86</v>
      </c>
      <c r="AZ9" s="50" t="s">
        <v>87</v>
      </c>
      <c r="BA9" s="50" t="s">
        <v>89</v>
      </c>
      <c r="BB9" s="50" t="s">
        <v>91</v>
      </c>
      <c r="BC9" s="50" t="s">
        <v>92</v>
      </c>
      <c r="BD9" s="50" t="s">
        <v>66</v>
      </c>
      <c r="BE9" s="50" t="s">
        <v>94</v>
      </c>
      <c r="BF9" s="50" t="s">
        <v>95</v>
      </c>
      <c r="BG9" s="50" t="s">
        <v>96</v>
      </c>
      <c r="BH9" s="50" t="s">
        <v>97</v>
      </c>
      <c r="BI9" s="50" t="s">
        <v>98</v>
      </c>
      <c r="BJ9" s="50" t="s">
        <v>99</v>
      </c>
      <c r="BK9" s="50" t="s">
        <v>100</v>
      </c>
      <c r="BL9" s="50" t="s">
        <v>101</v>
      </c>
      <c r="BM9" s="50" t="s">
        <v>102</v>
      </c>
      <c r="BN9" s="50" t="s">
        <v>103</v>
      </c>
      <c r="BO9" s="50" t="s">
        <v>104</v>
      </c>
      <c r="BP9" s="50" t="s">
        <v>105</v>
      </c>
      <c r="BQ9" s="50" t="s">
        <v>106</v>
      </c>
      <c r="BR9" s="50" t="s">
        <v>107</v>
      </c>
      <c r="BS9" s="50" t="s">
        <v>108</v>
      </c>
      <c r="BT9" s="48" t="s">
        <v>4</v>
      </c>
      <c r="BU9" s="49" t="s">
        <v>5</v>
      </c>
      <c r="BV9" s="49" t="s">
        <v>6</v>
      </c>
      <c r="BW9" s="50" t="s">
        <v>113</v>
      </c>
      <c r="BX9" s="50" t="s">
        <v>114</v>
      </c>
    </row>
    <row r="10" spans="1:130" ht="15.75" customHeight="1">
      <c r="A10" s="64" t="s">
        <v>7</v>
      </c>
      <c r="B10" s="64"/>
      <c r="C10" s="64"/>
      <c r="D10" s="64"/>
      <c r="E10" s="64"/>
      <c r="F10" s="64"/>
      <c r="G10" s="6"/>
      <c r="H10" s="15">
        <f>SUM(H11:H14)</f>
        <v>0</v>
      </c>
      <c r="I10" s="30">
        <f>SUM(I11:I14)</f>
        <v>0</v>
      </c>
      <c r="J10" s="31">
        <v>0</v>
      </c>
      <c r="K10" s="6"/>
      <c r="L10" s="15">
        <f>SUM(L11:L14)</f>
        <v>0</v>
      </c>
      <c r="M10" s="26">
        <f>SUM(M11:M14)</f>
        <v>0</v>
      </c>
      <c r="N10" s="31">
        <v>0</v>
      </c>
      <c r="O10" s="31">
        <v>0</v>
      </c>
      <c r="P10" s="31">
        <v>0</v>
      </c>
      <c r="Q10" s="31">
        <v>0</v>
      </c>
      <c r="R10" s="6"/>
      <c r="S10" s="30">
        <f>SUM(S11:S14)</f>
        <v>0</v>
      </c>
      <c r="T10" s="31">
        <v>0</v>
      </c>
      <c r="U10" s="31">
        <v>0</v>
      </c>
      <c r="V10" s="31">
        <v>0</v>
      </c>
      <c r="W10" s="31">
        <v>0</v>
      </c>
      <c r="X10" s="6"/>
      <c r="Y10" s="15">
        <f>SUM(Y11:Y14)</f>
        <v>0</v>
      </c>
      <c r="Z10" s="26">
        <f>SUM(Z11:Z14)</f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31">
        <v>0</v>
      </c>
      <c r="AN10" s="31">
        <v>0</v>
      </c>
      <c r="AO10" s="31">
        <v>0</v>
      </c>
      <c r="AP10" s="31">
        <v>0</v>
      </c>
      <c r="AQ10" s="31">
        <v>0</v>
      </c>
      <c r="AR10" s="31">
        <v>0</v>
      </c>
      <c r="AS10" s="31">
        <v>0</v>
      </c>
      <c r="AT10" s="31">
        <v>0</v>
      </c>
      <c r="AU10" s="31">
        <v>0</v>
      </c>
      <c r="AV10" s="31">
        <v>0</v>
      </c>
      <c r="AW10" s="31">
        <v>0</v>
      </c>
      <c r="AX10" s="31">
        <v>0</v>
      </c>
      <c r="AY10" s="31">
        <v>0</v>
      </c>
      <c r="AZ10" s="31">
        <v>0</v>
      </c>
      <c r="BA10" s="31">
        <v>0</v>
      </c>
      <c r="BB10" s="31">
        <v>0</v>
      </c>
      <c r="BC10" s="31">
        <v>0</v>
      </c>
      <c r="BD10" s="31">
        <v>0</v>
      </c>
      <c r="BE10" s="31">
        <v>0</v>
      </c>
      <c r="BF10" s="31">
        <v>0</v>
      </c>
      <c r="BG10" s="31">
        <v>0</v>
      </c>
      <c r="BH10" s="31">
        <v>0</v>
      </c>
      <c r="BI10" s="31">
        <v>0</v>
      </c>
      <c r="BJ10" s="31">
        <v>0</v>
      </c>
      <c r="BK10" s="31">
        <v>0</v>
      </c>
      <c r="BL10" s="31">
        <v>0</v>
      </c>
      <c r="BM10" s="31">
        <v>0</v>
      </c>
      <c r="BN10" s="31">
        <v>0</v>
      </c>
      <c r="BO10" s="31">
        <v>0</v>
      </c>
      <c r="BP10" s="31">
        <v>0</v>
      </c>
      <c r="BQ10" s="31">
        <v>0</v>
      </c>
      <c r="BR10" s="31">
        <v>0</v>
      </c>
      <c r="BS10" s="31">
        <v>0</v>
      </c>
      <c r="BT10" s="6"/>
      <c r="BU10" s="15">
        <f>SUM(BU11:BU14)</f>
        <v>0</v>
      </c>
      <c r="BV10" s="30">
        <f>SUM(BV11:BV14)</f>
        <v>0</v>
      </c>
      <c r="BW10" s="9">
        <v>0</v>
      </c>
      <c r="BX10" s="9">
        <v>0</v>
      </c>
      <c r="DW10" s="1"/>
      <c r="DX10" s="1"/>
      <c r="DY10" s="1"/>
      <c r="DZ10" s="1"/>
    </row>
    <row r="11" spans="1:130" ht="12.75">
      <c r="A11" s="66" t="s">
        <v>8</v>
      </c>
      <c r="B11" s="66"/>
      <c r="C11" s="66"/>
      <c r="D11" s="66"/>
      <c r="E11" s="66"/>
      <c r="F11" s="66"/>
      <c r="G11" s="7" t="s">
        <v>9</v>
      </c>
      <c r="H11" s="17">
        <v>0</v>
      </c>
      <c r="I11" s="31">
        <v>0</v>
      </c>
      <c r="J11" s="31">
        <v>0</v>
      </c>
      <c r="K11" s="7" t="s">
        <v>9</v>
      </c>
      <c r="L11" s="17">
        <v>0</v>
      </c>
      <c r="M11" s="9">
        <v>0</v>
      </c>
      <c r="N11" s="31">
        <v>0</v>
      </c>
      <c r="O11" s="31">
        <v>0</v>
      </c>
      <c r="P11" s="31">
        <v>0</v>
      </c>
      <c r="Q11" s="31">
        <v>0</v>
      </c>
      <c r="R11" s="7" t="s">
        <v>9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7" t="s">
        <v>9</v>
      </c>
      <c r="Y11" s="17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31">
        <v>0</v>
      </c>
      <c r="AN11" s="31">
        <v>0</v>
      </c>
      <c r="AO11" s="31">
        <v>0</v>
      </c>
      <c r="AP11" s="31">
        <v>0</v>
      </c>
      <c r="AQ11" s="31">
        <v>0</v>
      </c>
      <c r="AR11" s="31">
        <v>0</v>
      </c>
      <c r="AS11" s="31">
        <v>0</v>
      </c>
      <c r="AT11" s="31">
        <v>0</v>
      </c>
      <c r="AU11" s="31">
        <v>0</v>
      </c>
      <c r="AV11" s="31">
        <v>0</v>
      </c>
      <c r="AW11" s="31">
        <v>0</v>
      </c>
      <c r="AX11" s="31">
        <v>0</v>
      </c>
      <c r="AY11" s="31">
        <v>0</v>
      </c>
      <c r="AZ11" s="31">
        <v>0</v>
      </c>
      <c r="BA11" s="31">
        <v>0</v>
      </c>
      <c r="BB11" s="31">
        <v>0</v>
      </c>
      <c r="BC11" s="31">
        <v>0</v>
      </c>
      <c r="BD11" s="31">
        <v>0</v>
      </c>
      <c r="BE11" s="31">
        <v>0</v>
      </c>
      <c r="BF11" s="31">
        <v>0</v>
      </c>
      <c r="BG11" s="31">
        <v>0</v>
      </c>
      <c r="BH11" s="31">
        <v>0</v>
      </c>
      <c r="BI11" s="31">
        <v>0</v>
      </c>
      <c r="BJ11" s="31">
        <v>0</v>
      </c>
      <c r="BK11" s="31">
        <v>0</v>
      </c>
      <c r="BL11" s="31">
        <v>0</v>
      </c>
      <c r="BM11" s="31">
        <v>0</v>
      </c>
      <c r="BN11" s="31">
        <v>0</v>
      </c>
      <c r="BO11" s="31">
        <v>0</v>
      </c>
      <c r="BP11" s="31">
        <v>0</v>
      </c>
      <c r="BQ11" s="31">
        <v>0</v>
      </c>
      <c r="BR11" s="31">
        <v>0</v>
      </c>
      <c r="BS11" s="31">
        <v>0</v>
      </c>
      <c r="BT11" s="7" t="s">
        <v>9</v>
      </c>
      <c r="BU11" s="17">
        <v>0</v>
      </c>
      <c r="BV11" s="31">
        <v>0</v>
      </c>
      <c r="BW11" s="9">
        <v>0</v>
      </c>
      <c r="BX11" s="9">
        <v>0</v>
      </c>
      <c r="DW11" s="1"/>
      <c r="DX11" s="1"/>
      <c r="DY11" s="1"/>
      <c r="DZ11" s="1"/>
    </row>
    <row r="12" spans="1:130" ht="12.75">
      <c r="A12" s="66" t="s">
        <v>10</v>
      </c>
      <c r="B12" s="66"/>
      <c r="C12" s="66"/>
      <c r="D12" s="66"/>
      <c r="E12" s="66"/>
      <c r="F12" s="66"/>
      <c r="G12" s="7" t="s">
        <v>9</v>
      </c>
      <c r="H12" s="17">
        <v>0</v>
      </c>
      <c r="I12" s="31">
        <v>0</v>
      </c>
      <c r="J12" s="38">
        <v>0</v>
      </c>
      <c r="K12" s="7" t="s">
        <v>9</v>
      </c>
      <c r="L12" s="17">
        <v>0</v>
      </c>
      <c r="M12" s="9">
        <v>0</v>
      </c>
      <c r="N12" s="52">
        <v>0</v>
      </c>
      <c r="O12" s="52">
        <v>0</v>
      </c>
      <c r="P12" s="52">
        <v>0</v>
      </c>
      <c r="Q12" s="52">
        <v>0</v>
      </c>
      <c r="R12" s="7" t="s">
        <v>9</v>
      </c>
      <c r="S12" s="31">
        <v>0</v>
      </c>
      <c r="T12" s="18">
        <v>0</v>
      </c>
      <c r="U12" s="18">
        <v>0</v>
      </c>
      <c r="V12" s="18">
        <v>0</v>
      </c>
      <c r="W12" s="18">
        <v>0</v>
      </c>
      <c r="X12" s="7" t="s">
        <v>9</v>
      </c>
      <c r="Y12" s="17">
        <v>0</v>
      </c>
      <c r="Z12" s="9">
        <v>0</v>
      </c>
      <c r="AA12" s="18">
        <v>0</v>
      </c>
      <c r="AB12" s="18">
        <v>0</v>
      </c>
      <c r="AC12" s="18">
        <v>0</v>
      </c>
      <c r="AD12" s="18">
        <v>0</v>
      </c>
      <c r="AE12" s="18">
        <v>0</v>
      </c>
      <c r="AF12" s="18">
        <v>0</v>
      </c>
      <c r="AG12" s="18">
        <v>0</v>
      </c>
      <c r="AH12" s="18">
        <v>0</v>
      </c>
      <c r="AI12" s="18">
        <v>0</v>
      </c>
      <c r="AJ12" s="18">
        <v>0</v>
      </c>
      <c r="AK12" s="18">
        <v>0</v>
      </c>
      <c r="AL12" s="18">
        <v>0</v>
      </c>
      <c r="AM12" s="52">
        <v>0</v>
      </c>
      <c r="AN12" s="52">
        <v>0</v>
      </c>
      <c r="AO12" s="52">
        <v>0</v>
      </c>
      <c r="AP12" s="52">
        <v>0</v>
      </c>
      <c r="AQ12" s="52">
        <v>0</v>
      </c>
      <c r="AR12" s="52">
        <v>0</v>
      </c>
      <c r="AS12" s="52">
        <v>0</v>
      </c>
      <c r="AT12" s="52">
        <v>0</v>
      </c>
      <c r="AU12" s="52">
        <v>0</v>
      </c>
      <c r="AV12" s="52">
        <v>0</v>
      </c>
      <c r="AW12" s="52">
        <v>0</v>
      </c>
      <c r="AX12" s="52">
        <v>0</v>
      </c>
      <c r="AY12" s="52">
        <v>0</v>
      </c>
      <c r="AZ12" s="52">
        <v>0</v>
      </c>
      <c r="BA12" s="52">
        <v>0</v>
      </c>
      <c r="BB12" s="52">
        <v>0</v>
      </c>
      <c r="BC12" s="52">
        <v>0</v>
      </c>
      <c r="BD12" s="52">
        <v>0</v>
      </c>
      <c r="BE12" s="52">
        <v>0</v>
      </c>
      <c r="BF12" s="52">
        <v>0</v>
      </c>
      <c r="BG12" s="52">
        <v>0</v>
      </c>
      <c r="BH12" s="52">
        <v>0</v>
      </c>
      <c r="BI12" s="52">
        <v>0</v>
      </c>
      <c r="BJ12" s="52">
        <v>0</v>
      </c>
      <c r="BK12" s="52">
        <v>0</v>
      </c>
      <c r="BL12" s="52">
        <v>0</v>
      </c>
      <c r="BM12" s="52">
        <v>0</v>
      </c>
      <c r="BN12" s="52">
        <v>0</v>
      </c>
      <c r="BO12" s="52">
        <v>0</v>
      </c>
      <c r="BP12" s="52">
        <v>0</v>
      </c>
      <c r="BQ12" s="52">
        <v>0</v>
      </c>
      <c r="BR12" s="52">
        <v>0</v>
      </c>
      <c r="BS12" s="38">
        <v>0</v>
      </c>
      <c r="BT12" s="7" t="s">
        <v>9</v>
      </c>
      <c r="BU12" s="17">
        <v>0</v>
      </c>
      <c r="BV12" s="31">
        <v>0</v>
      </c>
      <c r="BW12" s="18">
        <v>0</v>
      </c>
      <c r="BX12" s="18">
        <v>0</v>
      </c>
      <c r="DW12" s="1"/>
      <c r="DX12" s="1"/>
      <c r="DY12" s="1"/>
      <c r="DZ12" s="1"/>
    </row>
    <row r="13" spans="1:130" ht="12.75">
      <c r="A13" s="66" t="s">
        <v>11</v>
      </c>
      <c r="B13" s="66"/>
      <c r="C13" s="66"/>
      <c r="D13" s="66"/>
      <c r="E13" s="66"/>
      <c r="F13" s="66"/>
      <c r="G13" s="7" t="s">
        <v>9</v>
      </c>
      <c r="H13" s="17">
        <v>0</v>
      </c>
      <c r="I13" s="31">
        <v>0</v>
      </c>
      <c r="J13" s="38">
        <v>0</v>
      </c>
      <c r="K13" s="7" t="s">
        <v>9</v>
      </c>
      <c r="L13" s="17">
        <v>0</v>
      </c>
      <c r="M13" s="9">
        <v>0</v>
      </c>
      <c r="N13" s="52">
        <v>0</v>
      </c>
      <c r="O13" s="52">
        <v>0</v>
      </c>
      <c r="P13" s="52">
        <v>0</v>
      </c>
      <c r="Q13" s="52">
        <v>0</v>
      </c>
      <c r="R13" s="7" t="s">
        <v>9</v>
      </c>
      <c r="S13" s="31">
        <v>0</v>
      </c>
      <c r="T13" s="18">
        <v>0</v>
      </c>
      <c r="U13" s="18">
        <v>0</v>
      </c>
      <c r="V13" s="18">
        <v>0</v>
      </c>
      <c r="W13" s="18">
        <v>0</v>
      </c>
      <c r="X13" s="7" t="s">
        <v>9</v>
      </c>
      <c r="Y13" s="17">
        <v>0</v>
      </c>
      <c r="Z13" s="9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I13" s="18">
        <v>0</v>
      </c>
      <c r="AJ13" s="18">
        <v>0</v>
      </c>
      <c r="AK13" s="18">
        <v>0</v>
      </c>
      <c r="AL13" s="18">
        <v>0</v>
      </c>
      <c r="AM13" s="52">
        <v>0</v>
      </c>
      <c r="AN13" s="52">
        <v>0</v>
      </c>
      <c r="AO13" s="52">
        <v>0</v>
      </c>
      <c r="AP13" s="52">
        <v>0</v>
      </c>
      <c r="AQ13" s="52">
        <v>0</v>
      </c>
      <c r="AR13" s="52">
        <v>0</v>
      </c>
      <c r="AS13" s="52">
        <v>0</v>
      </c>
      <c r="AT13" s="52">
        <v>0</v>
      </c>
      <c r="AU13" s="52">
        <v>0</v>
      </c>
      <c r="AV13" s="52">
        <v>0</v>
      </c>
      <c r="AW13" s="52">
        <v>0</v>
      </c>
      <c r="AX13" s="52">
        <v>0</v>
      </c>
      <c r="AY13" s="52">
        <v>0</v>
      </c>
      <c r="AZ13" s="52">
        <v>0</v>
      </c>
      <c r="BA13" s="52">
        <v>0</v>
      </c>
      <c r="BB13" s="52">
        <v>0</v>
      </c>
      <c r="BC13" s="52">
        <v>0</v>
      </c>
      <c r="BD13" s="52">
        <v>0</v>
      </c>
      <c r="BE13" s="52">
        <v>0</v>
      </c>
      <c r="BF13" s="52">
        <v>0</v>
      </c>
      <c r="BG13" s="52">
        <v>0</v>
      </c>
      <c r="BH13" s="52">
        <v>0</v>
      </c>
      <c r="BI13" s="52">
        <v>0</v>
      </c>
      <c r="BJ13" s="52">
        <v>0</v>
      </c>
      <c r="BK13" s="52">
        <v>0</v>
      </c>
      <c r="BL13" s="52">
        <v>0</v>
      </c>
      <c r="BM13" s="52">
        <v>0</v>
      </c>
      <c r="BN13" s="52">
        <v>0</v>
      </c>
      <c r="BO13" s="52">
        <v>0</v>
      </c>
      <c r="BP13" s="52">
        <v>0</v>
      </c>
      <c r="BQ13" s="52">
        <v>0</v>
      </c>
      <c r="BR13" s="52">
        <v>0</v>
      </c>
      <c r="BS13" s="38">
        <v>0</v>
      </c>
      <c r="BT13" s="7" t="s">
        <v>9</v>
      </c>
      <c r="BU13" s="17">
        <v>0</v>
      </c>
      <c r="BV13" s="31">
        <v>0</v>
      </c>
      <c r="BW13" s="18">
        <v>0</v>
      </c>
      <c r="BX13" s="18">
        <v>0</v>
      </c>
      <c r="DW13" s="1"/>
      <c r="DX13" s="1"/>
      <c r="DY13" s="1"/>
      <c r="DZ13" s="1"/>
    </row>
    <row r="14" spans="1:130" ht="12.75">
      <c r="A14" s="66" t="s">
        <v>12</v>
      </c>
      <c r="B14" s="66"/>
      <c r="C14" s="66"/>
      <c r="D14" s="66"/>
      <c r="E14" s="66"/>
      <c r="F14" s="66"/>
      <c r="G14" s="7" t="s">
        <v>13</v>
      </c>
      <c r="H14" s="17">
        <v>0</v>
      </c>
      <c r="I14" s="31">
        <v>0</v>
      </c>
      <c r="J14" s="38">
        <v>0</v>
      </c>
      <c r="K14" s="7" t="s">
        <v>13</v>
      </c>
      <c r="L14" s="17">
        <v>0</v>
      </c>
      <c r="M14" s="9">
        <v>0</v>
      </c>
      <c r="N14" s="52">
        <v>0</v>
      </c>
      <c r="O14" s="52">
        <v>0</v>
      </c>
      <c r="P14" s="52">
        <v>0</v>
      </c>
      <c r="Q14" s="52">
        <v>0</v>
      </c>
      <c r="R14" s="7" t="s">
        <v>13</v>
      </c>
      <c r="S14" s="31">
        <v>0</v>
      </c>
      <c r="T14" s="18">
        <v>0</v>
      </c>
      <c r="U14" s="18">
        <v>0</v>
      </c>
      <c r="V14" s="18">
        <v>0</v>
      </c>
      <c r="W14" s="18">
        <v>0</v>
      </c>
      <c r="X14" s="7" t="s">
        <v>13</v>
      </c>
      <c r="Y14" s="17">
        <v>0</v>
      </c>
      <c r="Z14" s="9">
        <v>0</v>
      </c>
      <c r="AA14" s="18">
        <v>0</v>
      </c>
      <c r="AB14" s="18">
        <v>0</v>
      </c>
      <c r="AC14" s="18">
        <v>0</v>
      </c>
      <c r="AD14" s="18">
        <v>0</v>
      </c>
      <c r="AE14" s="18">
        <v>0</v>
      </c>
      <c r="AF14" s="18">
        <v>0</v>
      </c>
      <c r="AG14" s="18">
        <v>0</v>
      </c>
      <c r="AH14" s="18">
        <v>0</v>
      </c>
      <c r="AI14" s="18">
        <v>0</v>
      </c>
      <c r="AJ14" s="18">
        <v>0</v>
      </c>
      <c r="AK14" s="18">
        <v>0</v>
      </c>
      <c r="AL14" s="18">
        <v>0</v>
      </c>
      <c r="AM14" s="52">
        <v>0</v>
      </c>
      <c r="AN14" s="52">
        <v>0</v>
      </c>
      <c r="AO14" s="52">
        <v>0</v>
      </c>
      <c r="AP14" s="52">
        <v>0</v>
      </c>
      <c r="AQ14" s="52">
        <v>0</v>
      </c>
      <c r="AR14" s="52">
        <v>0</v>
      </c>
      <c r="AS14" s="52">
        <v>0</v>
      </c>
      <c r="AT14" s="52">
        <v>0</v>
      </c>
      <c r="AU14" s="52">
        <v>0</v>
      </c>
      <c r="AV14" s="52">
        <v>0</v>
      </c>
      <c r="AW14" s="52">
        <v>0</v>
      </c>
      <c r="AX14" s="52">
        <v>0</v>
      </c>
      <c r="AY14" s="52">
        <v>0</v>
      </c>
      <c r="AZ14" s="52">
        <v>0</v>
      </c>
      <c r="BA14" s="52">
        <v>0</v>
      </c>
      <c r="BB14" s="52">
        <v>0</v>
      </c>
      <c r="BC14" s="52">
        <v>0</v>
      </c>
      <c r="BD14" s="52">
        <v>0</v>
      </c>
      <c r="BE14" s="52">
        <v>0</v>
      </c>
      <c r="BF14" s="52">
        <v>0</v>
      </c>
      <c r="BG14" s="52">
        <v>0</v>
      </c>
      <c r="BH14" s="52">
        <v>0</v>
      </c>
      <c r="BI14" s="52">
        <v>0</v>
      </c>
      <c r="BJ14" s="52">
        <v>0</v>
      </c>
      <c r="BK14" s="52">
        <v>0</v>
      </c>
      <c r="BL14" s="52">
        <v>0</v>
      </c>
      <c r="BM14" s="52">
        <v>0</v>
      </c>
      <c r="BN14" s="52">
        <v>0</v>
      </c>
      <c r="BO14" s="52">
        <v>0</v>
      </c>
      <c r="BP14" s="52">
        <v>0</v>
      </c>
      <c r="BQ14" s="52">
        <v>0</v>
      </c>
      <c r="BR14" s="52">
        <v>0</v>
      </c>
      <c r="BS14" s="38">
        <v>0</v>
      </c>
      <c r="BT14" s="7" t="s">
        <v>13</v>
      </c>
      <c r="BU14" s="17">
        <v>0</v>
      </c>
      <c r="BV14" s="31">
        <v>0</v>
      </c>
      <c r="BW14" s="18">
        <v>0</v>
      </c>
      <c r="BX14" s="18">
        <v>0</v>
      </c>
      <c r="DW14" s="1"/>
      <c r="DX14" s="1"/>
      <c r="DY14" s="1"/>
      <c r="DZ14" s="1"/>
    </row>
    <row r="15" spans="1:130" ht="23.25" customHeight="1">
      <c r="A15" s="67" t="s">
        <v>14</v>
      </c>
      <c r="B15" s="67"/>
      <c r="C15" s="67"/>
      <c r="D15" s="67"/>
      <c r="E15" s="67"/>
      <c r="F15" s="67"/>
      <c r="G15" s="8"/>
      <c r="H15" s="15">
        <f>SUM(H16:H21)</f>
        <v>51.41294050776808</v>
      </c>
      <c r="I15" s="30">
        <f>SUM(I16:I23)</f>
        <v>5.050000000000001</v>
      </c>
      <c r="J15" s="37">
        <f>SUM(J16:J23)</f>
        <v>30045.480000000003</v>
      </c>
      <c r="K15" s="8"/>
      <c r="L15" s="15">
        <f>SUM(L16:L21)</f>
        <v>51.41294050776808</v>
      </c>
      <c r="M15" s="26">
        <f>SUM(M16:M23)</f>
        <v>9.39</v>
      </c>
      <c r="N15" s="53">
        <f>SUM(N16:N23)</f>
        <v>37026.648</v>
      </c>
      <c r="O15" s="53">
        <f>SUM(O16:O23)</f>
        <v>37026.648</v>
      </c>
      <c r="P15" s="53">
        <f>SUM(P16:P23)</f>
        <v>105795.25200000001</v>
      </c>
      <c r="Q15" s="53">
        <f>SUM(Q16:Q23)</f>
        <v>37026.648</v>
      </c>
      <c r="R15" s="8"/>
      <c r="S15" s="30">
        <f>SUM(S16:S23)</f>
        <v>5.050000000000001</v>
      </c>
      <c r="T15" s="15">
        <f>SUM(T16:T23)</f>
        <v>17986.08</v>
      </c>
      <c r="U15" s="15">
        <f>SUM(U16:U23)</f>
        <v>48334.56000000001</v>
      </c>
      <c r="V15" s="15">
        <f>SUM(V16:V23)</f>
        <v>31045.379999999997</v>
      </c>
      <c r="W15" s="15">
        <f>SUM(W16:W23)</f>
        <v>49910.16</v>
      </c>
      <c r="X15" s="8"/>
      <c r="Y15" s="15">
        <f>SUM(Y16:Y21)</f>
        <v>51.41294050776808</v>
      </c>
      <c r="Z15" s="26">
        <f aca="true" t="shared" si="0" ref="Z15:AL15">SUM(Z16:Z23)</f>
        <v>9.39</v>
      </c>
      <c r="AA15" s="16">
        <f t="shared" si="0"/>
        <v>56497.752</v>
      </c>
      <c r="AB15" s="16">
        <f t="shared" si="0"/>
        <v>58649.939999999995</v>
      </c>
      <c r="AC15" s="16">
        <f t="shared" si="0"/>
        <v>59404.89600000001</v>
      </c>
      <c r="AD15" s="16">
        <f t="shared" si="0"/>
        <v>58571.064</v>
      </c>
      <c r="AE15" s="16">
        <f t="shared" si="0"/>
        <v>54852.624</v>
      </c>
      <c r="AF15" s="16">
        <f t="shared" si="0"/>
        <v>214272.288</v>
      </c>
      <c r="AG15" s="16">
        <f>SUM(AG16:AG23)</f>
        <v>79326.72</v>
      </c>
      <c r="AH15" s="16">
        <f>SUM(AH16:AH23)</f>
        <v>80802.82800000001</v>
      </c>
      <c r="AI15" s="16">
        <f>SUM(AI16:AI23)</f>
        <v>80194.356</v>
      </c>
      <c r="AJ15" s="16">
        <f t="shared" si="0"/>
        <v>44700.156</v>
      </c>
      <c r="AK15" s="16">
        <f t="shared" si="0"/>
        <v>80735.22</v>
      </c>
      <c r="AL15" s="16">
        <f t="shared" si="0"/>
        <v>79676.028</v>
      </c>
      <c r="AM15" s="53">
        <f aca="true" t="shared" si="1" ref="AM15:BS15">SUM(AM16:AM23)</f>
        <v>37623.852</v>
      </c>
      <c r="AN15" s="53">
        <f t="shared" si="1"/>
        <v>45004.39199999999</v>
      </c>
      <c r="AO15" s="53">
        <f t="shared" si="1"/>
        <v>79247.84399999998</v>
      </c>
      <c r="AP15" s="53">
        <f t="shared" si="1"/>
        <v>78921.072</v>
      </c>
      <c r="AQ15" s="53">
        <f t="shared" si="1"/>
        <v>37815.408</v>
      </c>
      <c r="AR15" s="53">
        <f t="shared" si="1"/>
        <v>22062.744</v>
      </c>
      <c r="AS15" s="53">
        <f t="shared" si="1"/>
        <v>33398.352</v>
      </c>
      <c r="AT15" s="53">
        <f t="shared" si="1"/>
        <v>59280.948000000004</v>
      </c>
      <c r="AU15" s="53">
        <f t="shared" si="1"/>
        <v>58537.26</v>
      </c>
      <c r="AV15" s="53">
        <f t="shared" si="1"/>
        <v>78797.124</v>
      </c>
      <c r="AW15" s="53">
        <f t="shared" si="1"/>
        <v>39730.96800000001</v>
      </c>
      <c r="AX15" s="53">
        <f t="shared" si="1"/>
        <v>55787.868</v>
      </c>
      <c r="AY15" s="53">
        <f t="shared" si="1"/>
        <v>57027.348000000005</v>
      </c>
      <c r="AZ15" s="53">
        <f t="shared" si="1"/>
        <v>57985.128</v>
      </c>
      <c r="BA15" s="53">
        <f t="shared" si="1"/>
        <v>57917.520000000004</v>
      </c>
      <c r="BB15" s="53">
        <f t="shared" si="1"/>
        <v>58300.632</v>
      </c>
      <c r="BC15" s="53">
        <f t="shared" si="1"/>
        <v>58818.96</v>
      </c>
      <c r="BD15" s="53">
        <f t="shared" si="1"/>
        <v>58131.611999999994</v>
      </c>
      <c r="BE15" s="53">
        <f t="shared" si="1"/>
        <v>58165.416000000005</v>
      </c>
      <c r="BF15" s="53">
        <f t="shared" si="1"/>
        <v>63754.344</v>
      </c>
      <c r="BG15" s="53">
        <f t="shared" si="1"/>
        <v>37409.76</v>
      </c>
      <c r="BH15" s="53">
        <f t="shared" si="1"/>
        <v>80859.168</v>
      </c>
      <c r="BI15" s="53">
        <f t="shared" si="1"/>
        <v>45838.224</v>
      </c>
      <c r="BJ15" s="53">
        <f t="shared" si="1"/>
        <v>45995.975999999995</v>
      </c>
      <c r="BK15" s="53">
        <f t="shared" si="1"/>
        <v>79394.328</v>
      </c>
      <c r="BL15" s="53">
        <f t="shared" si="1"/>
        <v>49984.848</v>
      </c>
      <c r="BM15" s="53">
        <f t="shared" si="1"/>
        <v>45342.432</v>
      </c>
      <c r="BN15" s="53">
        <f t="shared" si="1"/>
        <v>50503.176</v>
      </c>
      <c r="BO15" s="53">
        <f t="shared" si="1"/>
        <v>79360.524</v>
      </c>
      <c r="BP15" s="53">
        <f t="shared" si="1"/>
        <v>14851.224000000002</v>
      </c>
      <c r="BQ15" s="53">
        <f t="shared" si="1"/>
        <v>45691.74</v>
      </c>
      <c r="BR15" s="53">
        <f t="shared" si="1"/>
        <v>80002.8</v>
      </c>
      <c r="BS15" s="37">
        <f t="shared" si="1"/>
        <v>49342.572</v>
      </c>
      <c r="BT15" s="8"/>
      <c r="BU15" s="15">
        <f>SUM(BU16:BU21)</f>
        <v>51.41294050776808</v>
      </c>
      <c r="BV15" s="30">
        <f>SUM(BV16:BV23)</f>
        <v>5.16</v>
      </c>
      <c r="BW15" s="16">
        <f>SUM(BW16:BW23)</f>
        <v>10062</v>
      </c>
      <c r="BX15" s="16">
        <f>SUM(BX16:BX23)</f>
        <v>30062.159999999996</v>
      </c>
      <c r="DW15" s="1"/>
      <c r="DX15" s="1"/>
      <c r="DY15" s="1"/>
      <c r="DZ15" s="1"/>
    </row>
    <row r="16" spans="1:130" ht="12.75">
      <c r="A16" s="66" t="s">
        <v>15</v>
      </c>
      <c r="B16" s="66"/>
      <c r="C16" s="66"/>
      <c r="D16" s="66"/>
      <c r="E16" s="66"/>
      <c r="F16" s="66"/>
      <c r="G16" s="7" t="s">
        <v>46</v>
      </c>
      <c r="H16" s="17">
        <v>0.7598226127320953</v>
      </c>
      <c r="I16" s="31">
        <v>0.19</v>
      </c>
      <c r="J16" s="38">
        <f>$I$16*J39*$B$45</f>
        <v>1130.424</v>
      </c>
      <c r="K16" s="7" t="s">
        <v>46</v>
      </c>
      <c r="L16" s="17">
        <v>0.7598226127320953</v>
      </c>
      <c r="M16" s="9">
        <v>0.21</v>
      </c>
      <c r="N16" s="52">
        <f>M16*$N$39*$B$45</f>
        <v>828.072</v>
      </c>
      <c r="O16" s="52">
        <f>M16*$O$39*$B$45</f>
        <v>828.072</v>
      </c>
      <c r="P16" s="52">
        <f>M16*$P$39*$B$45</f>
        <v>2366.028</v>
      </c>
      <c r="Q16" s="52">
        <f>M16*$Q$39*$B$45</f>
        <v>828.072</v>
      </c>
      <c r="R16" s="7" t="s">
        <v>46</v>
      </c>
      <c r="S16" s="31">
        <v>0.19</v>
      </c>
      <c r="T16" s="18">
        <f>$S$16*T39*$B$45</f>
        <v>676.7040000000001</v>
      </c>
      <c r="U16" s="18">
        <f>$S$16*U39*$B$45</f>
        <v>1818.5280000000002</v>
      </c>
      <c r="V16" s="18">
        <f>$S$16*V39*$B$45</f>
        <v>1168.0439999999999</v>
      </c>
      <c r="W16" s="18">
        <f>$S$16*W39*$B$45</f>
        <v>1877.808</v>
      </c>
      <c r="X16" s="7" t="s">
        <v>46</v>
      </c>
      <c r="Y16" s="17">
        <v>0.7598226127320953</v>
      </c>
      <c r="Z16" s="9">
        <v>0.21</v>
      </c>
      <c r="AA16" s="18">
        <f aca="true" t="shared" si="2" ref="AA16:BS16">$Z$16*AA39*$B$45</f>
        <v>1263.528</v>
      </c>
      <c r="AB16" s="18">
        <f t="shared" si="2"/>
        <v>1311.6599999999999</v>
      </c>
      <c r="AC16" s="18">
        <f t="shared" si="2"/>
        <v>1328.544</v>
      </c>
      <c r="AD16" s="18">
        <f t="shared" si="2"/>
        <v>1309.8959999999997</v>
      </c>
      <c r="AE16" s="18">
        <f t="shared" si="2"/>
        <v>1226.7359999999999</v>
      </c>
      <c r="AF16" s="18">
        <f t="shared" si="2"/>
        <v>4792.031999999999</v>
      </c>
      <c r="AG16" s="18">
        <f t="shared" si="2"/>
        <v>1774.08</v>
      </c>
      <c r="AH16" s="18">
        <f t="shared" si="2"/>
        <v>1807.092</v>
      </c>
      <c r="AI16" s="18">
        <f t="shared" si="2"/>
        <v>1793.484</v>
      </c>
      <c r="AJ16" s="18">
        <f t="shared" si="2"/>
        <v>999.6839999999999</v>
      </c>
      <c r="AK16" s="18">
        <f t="shared" si="2"/>
        <v>1805.58</v>
      </c>
      <c r="AL16" s="18">
        <f t="shared" si="2"/>
        <v>1781.8919999999998</v>
      </c>
      <c r="AM16" s="52">
        <f t="shared" si="2"/>
        <v>841.4279999999999</v>
      </c>
      <c r="AN16" s="52">
        <f t="shared" si="2"/>
        <v>1006.4879999999999</v>
      </c>
      <c r="AO16" s="52">
        <f t="shared" si="2"/>
        <v>1772.3159999999998</v>
      </c>
      <c r="AP16" s="52">
        <f t="shared" si="2"/>
        <v>1765.008</v>
      </c>
      <c r="AQ16" s="52">
        <f t="shared" si="2"/>
        <v>845.712</v>
      </c>
      <c r="AR16" s="52">
        <f t="shared" si="2"/>
        <v>493.41600000000005</v>
      </c>
      <c r="AS16" s="52">
        <f t="shared" si="2"/>
        <v>746.9279999999999</v>
      </c>
      <c r="AT16" s="52">
        <f t="shared" si="2"/>
        <v>1325.772</v>
      </c>
      <c r="AU16" s="52">
        <f t="shared" si="2"/>
        <v>1309.1399999999999</v>
      </c>
      <c r="AV16" s="52">
        <f t="shared" si="2"/>
        <v>1762.2359999999999</v>
      </c>
      <c r="AW16" s="52">
        <f t="shared" si="2"/>
        <v>888.5520000000001</v>
      </c>
      <c r="AX16" s="52">
        <f t="shared" si="2"/>
        <v>1247.652</v>
      </c>
      <c r="AY16" s="52">
        <f t="shared" si="2"/>
        <v>1275.372</v>
      </c>
      <c r="AZ16" s="52">
        <f t="shared" si="2"/>
        <v>1296.792</v>
      </c>
      <c r="BA16" s="52">
        <f t="shared" si="2"/>
        <v>1295.28</v>
      </c>
      <c r="BB16" s="52">
        <f t="shared" si="2"/>
        <v>1303.848</v>
      </c>
      <c r="BC16" s="52">
        <f t="shared" si="2"/>
        <v>1315.4399999999998</v>
      </c>
      <c r="BD16" s="52">
        <f t="shared" si="2"/>
        <v>1300.0679999999998</v>
      </c>
      <c r="BE16" s="52">
        <f t="shared" si="2"/>
        <v>1300.824</v>
      </c>
      <c r="BF16" s="52">
        <f t="shared" si="2"/>
        <v>1425.8159999999998</v>
      </c>
      <c r="BG16" s="52">
        <f t="shared" si="2"/>
        <v>836.64</v>
      </c>
      <c r="BH16" s="52">
        <f t="shared" si="2"/>
        <v>1808.3519999999999</v>
      </c>
      <c r="BI16" s="52">
        <f t="shared" si="2"/>
        <v>1025.136</v>
      </c>
      <c r="BJ16" s="52">
        <f t="shared" si="2"/>
        <v>1028.664</v>
      </c>
      <c r="BK16" s="52">
        <f t="shared" si="2"/>
        <v>1775.592</v>
      </c>
      <c r="BL16" s="52">
        <f t="shared" si="2"/>
        <v>1117.872</v>
      </c>
      <c r="BM16" s="52">
        <f t="shared" si="2"/>
        <v>1014.0479999999999</v>
      </c>
      <c r="BN16" s="52">
        <f t="shared" si="2"/>
        <v>1129.464</v>
      </c>
      <c r="BO16" s="52">
        <f t="shared" si="2"/>
        <v>1774.8359999999998</v>
      </c>
      <c r="BP16" s="52">
        <f t="shared" si="2"/>
        <v>332.136</v>
      </c>
      <c r="BQ16" s="52">
        <f t="shared" si="2"/>
        <v>1021.86</v>
      </c>
      <c r="BR16" s="52">
        <f t="shared" si="2"/>
        <v>1789.1999999999998</v>
      </c>
      <c r="BS16" s="38">
        <f t="shared" si="2"/>
        <v>1103.5079999999998</v>
      </c>
      <c r="BT16" s="7" t="s">
        <v>46</v>
      </c>
      <c r="BU16" s="17">
        <v>0.7598226127320953</v>
      </c>
      <c r="BV16" s="31">
        <v>0.19</v>
      </c>
      <c r="BW16" s="21">
        <f aca="true" t="shared" si="3" ref="BW16:BW23">BV16*$BW$39*$B$45</f>
        <v>370.5</v>
      </c>
      <c r="BX16" s="18">
        <f aca="true" t="shared" si="4" ref="BX16:BX23">BV16*$BX$39*$B$45</f>
        <v>1106.94</v>
      </c>
      <c r="DW16" s="1"/>
      <c r="DX16" s="1"/>
      <c r="DY16" s="1"/>
      <c r="DZ16" s="1"/>
    </row>
    <row r="17" spans="1:130" ht="12.75">
      <c r="A17" s="66" t="s">
        <v>16</v>
      </c>
      <c r="B17" s="66"/>
      <c r="C17" s="66"/>
      <c r="D17" s="66"/>
      <c r="E17" s="66"/>
      <c r="F17" s="66"/>
      <c r="G17" s="7" t="s">
        <v>46</v>
      </c>
      <c r="H17" s="17">
        <v>6.63867871352785</v>
      </c>
      <c r="I17" s="31">
        <v>0.56</v>
      </c>
      <c r="J17" s="38">
        <f>$I$17*J39*$B$45</f>
        <v>3331.7760000000003</v>
      </c>
      <c r="K17" s="7" t="s">
        <v>46</v>
      </c>
      <c r="L17" s="17">
        <v>6.63867871352785</v>
      </c>
      <c r="M17" s="9">
        <v>0.56</v>
      </c>
      <c r="N17" s="52">
        <f aca="true" t="shared" si="5" ref="N17:N37">M17*$N$39*$B$45</f>
        <v>2208.192</v>
      </c>
      <c r="O17" s="52">
        <f aca="true" t="shared" si="6" ref="O17:O37">M17*$O$39*$B$45</f>
        <v>2208.192</v>
      </c>
      <c r="P17" s="52">
        <f aca="true" t="shared" si="7" ref="P17:P37">M17*$P$39*$B$45</f>
        <v>6309.407999999999</v>
      </c>
      <c r="Q17" s="52">
        <f aca="true" t="shared" si="8" ref="Q17:Q37">M17*$Q$39*$B$45</f>
        <v>2208.192</v>
      </c>
      <c r="R17" s="7" t="s">
        <v>46</v>
      </c>
      <c r="S17" s="31">
        <v>0.56</v>
      </c>
      <c r="T17" s="18">
        <f>$S$17*T39*$B$45</f>
        <v>1994.4960000000003</v>
      </c>
      <c r="U17" s="18">
        <f>$S$17*U39*$B$45</f>
        <v>5359.872000000001</v>
      </c>
      <c r="V17" s="18">
        <f>$S$17*V39*$B$45</f>
        <v>3442.656</v>
      </c>
      <c r="W17" s="18">
        <f>$S$17*W39*$B$45</f>
        <v>5534.592000000001</v>
      </c>
      <c r="X17" s="7" t="s">
        <v>46</v>
      </c>
      <c r="Y17" s="17">
        <v>6.63867871352785</v>
      </c>
      <c r="Z17" s="9">
        <v>0.56</v>
      </c>
      <c r="AA17" s="18">
        <f aca="true" t="shared" si="9" ref="AA17:BS17">$Z$17*AA39*$B$45</f>
        <v>3369.408</v>
      </c>
      <c r="AB17" s="18">
        <f t="shared" si="9"/>
        <v>3497.76</v>
      </c>
      <c r="AC17" s="18">
        <f t="shared" si="9"/>
        <v>3542.7840000000006</v>
      </c>
      <c r="AD17" s="18">
        <f t="shared" si="9"/>
        <v>3493.0560000000005</v>
      </c>
      <c r="AE17" s="18">
        <f t="shared" si="9"/>
        <v>3271.2960000000003</v>
      </c>
      <c r="AF17" s="18">
        <f t="shared" si="9"/>
        <v>12778.752</v>
      </c>
      <c r="AG17" s="18">
        <f t="shared" si="9"/>
        <v>4730.88</v>
      </c>
      <c r="AH17" s="18">
        <f t="shared" si="9"/>
        <v>4818.912000000001</v>
      </c>
      <c r="AI17" s="18">
        <f t="shared" si="9"/>
        <v>4782.624000000001</v>
      </c>
      <c r="AJ17" s="18">
        <f t="shared" si="9"/>
        <v>2665.824</v>
      </c>
      <c r="AK17" s="18">
        <f t="shared" si="9"/>
        <v>4814.880000000001</v>
      </c>
      <c r="AL17" s="18">
        <f t="shared" si="9"/>
        <v>4751.712</v>
      </c>
      <c r="AM17" s="52">
        <f t="shared" si="9"/>
        <v>2243.808</v>
      </c>
      <c r="AN17" s="52">
        <f t="shared" si="9"/>
        <v>2683.9680000000003</v>
      </c>
      <c r="AO17" s="52">
        <f t="shared" si="9"/>
        <v>4726.176</v>
      </c>
      <c r="AP17" s="52">
        <f t="shared" si="9"/>
        <v>4706.688</v>
      </c>
      <c r="AQ17" s="52">
        <f t="shared" si="9"/>
        <v>2255.2320000000004</v>
      </c>
      <c r="AR17" s="52">
        <f t="shared" si="9"/>
        <v>1315.776</v>
      </c>
      <c r="AS17" s="52">
        <f t="shared" si="9"/>
        <v>1991.808</v>
      </c>
      <c r="AT17" s="52">
        <f t="shared" si="9"/>
        <v>3535.3920000000007</v>
      </c>
      <c r="AU17" s="52">
        <f t="shared" si="9"/>
        <v>3491.04</v>
      </c>
      <c r="AV17" s="52">
        <f t="shared" si="9"/>
        <v>4699.296</v>
      </c>
      <c r="AW17" s="52">
        <f t="shared" si="9"/>
        <v>2369.4720000000007</v>
      </c>
      <c r="AX17" s="52">
        <f t="shared" si="9"/>
        <v>3327.072</v>
      </c>
      <c r="AY17" s="52">
        <f t="shared" si="9"/>
        <v>3400.9920000000006</v>
      </c>
      <c r="AZ17" s="52">
        <f t="shared" si="9"/>
        <v>3458.1120000000005</v>
      </c>
      <c r="BA17" s="52">
        <f t="shared" si="9"/>
        <v>3454.0800000000004</v>
      </c>
      <c r="BB17" s="52">
        <f t="shared" si="9"/>
        <v>3476.9280000000003</v>
      </c>
      <c r="BC17" s="52">
        <f t="shared" si="9"/>
        <v>3507.8400000000006</v>
      </c>
      <c r="BD17" s="52">
        <f t="shared" si="9"/>
        <v>3466.848</v>
      </c>
      <c r="BE17" s="52">
        <f t="shared" si="9"/>
        <v>3468.8640000000005</v>
      </c>
      <c r="BF17" s="52">
        <f t="shared" si="9"/>
        <v>3802.1760000000004</v>
      </c>
      <c r="BG17" s="52">
        <f t="shared" si="9"/>
        <v>2231.04</v>
      </c>
      <c r="BH17" s="52">
        <f t="shared" si="9"/>
        <v>4822.272000000001</v>
      </c>
      <c r="BI17" s="52">
        <f t="shared" si="9"/>
        <v>2733.6960000000004</v>
      </c>
      <c r="BJ17" s="52">
        <f t="shared" si="9"/>
        <v>2743.1040000000003</v>
      </c>
      <c r="BK17" s="52">
        <f t="shared" si="9"/>
        <v>4734.912000000001</v>
      </c>
      <c r="BL17" s="52">
        <f t="shared" si="9"/>
        <v>2980.992</v>
      </c>
      <c r="BM17" s="52">
        <f t="shared" si="9"/>
        <v>2704.128</v>
      </c>
      <c r="BN17" s="52">
        <f t="shared" si="9"/>
        <v>3011.9040000000005</v>
      </c>
      <c r="BO17" s="52">
        <f t="shared" si="9"/>
        <v>4732.896000000001</v>
      </c>
      <c r="BP17" s="52">
        <f t="shared" si="9"/>
        <v>885.6960000000001</v>
      </c>
      <c r="BQ17" s="52">
        <f t="shared" si="9"/>
        <v>2724.96</v>
      </c>
      <c r="BR17" s="52">
        <f t="shared" si="9"/>
        <v>4771.200000000001</v>
      </c>
      <c r="BS17" s="38">
        <f t="shared" si="9"/>
        <v>2942.688</v>
      </c>
      <c r="BT17" s="7" t="s">
        <v>46</v>
      </c>
      <c r="BU17" s="17">
        <v>6.63867871352785</v>
      </c>
      <c r="BV17" s="31">
        <v>0.56</v>
      </c>
      <c r="BW17" s="21">
        <f t="shared" si="3"/>
        <v>1092.0000000000002</v>
      </c>
      <c r="BX17" s="18">
        <f t="shared" si="4"/>
        <v>3262.5600000000004</v>
      </c>
      <c r="DW17" s="1"/>
      <c r="DX17" s="1"/>
      <c r="DY17" s="1"/>
      <c r="DZ17" s="1"/>
    </row>
    <row r="18" spans="1:130" ht="12.75">
      <c r="A18" s="66" t="s">
        <v>17</v>
      </c>
      <c r="B18" s="66"/>
      <c r="C18" s="66"/>
      <c r="D18" s="66"/>
      <c r="E18" s="66"/>
      <c r="F18" s="66"/>
      <c r="G18" s="7" t="s">
        <v>46</v>
      </c>
      <c r="H18" s="17">
        <v>23.528449933686996</v>
      </c>
      <c r="I18" s="31">
        <v>0.37</v>
      </c>
      <c r="J18" s="38">
        <f>$I$18*J39*$B$45</f>
        <v>2201.352</v>
      </c>
      <c r="K18" s="7" t="s">
        <v>46</v>
      </c>
      <c r="L18" s="17">
        <v>23.528449933686996</v>
      </c>
      <c r="M18" s="9">
        <v>0.56</v>
      </c>
      <c r="N18" s="52">
        <f t="shared" si="5"/>
        <v>2208.192</v>
      </c>
      <c r="O18" s="52">
        <f t="shared" si="6"/>
        <v>2208.192</v>
      </c>
      <c r="P18" s="52">
        <f t="shared" si="7"/>
        <v>6309.407999999999</v>
      </c>
      <c r="Q18" s="52">
        <f t="shared" si="8"/>
        <v>2208.192</v>
      </c>
      <c r="R18" s="7" t="s">
        <v>46</v>
      </c>
      <c r="S18" s="31">
        <v>0.37</v>
      </c>
      <c r="T18" s="18">
        <f>$S$18*T39*$B$45</f>
        <v>1317.792</v>
      </c>
      <c r="U18" s="18">
        <f>$S$18*U39*$B$45</f>
        <v>3541.344</v>
      </c>
      <c r="V18" s="18">
        <f>$S$18*V39*$B$45</f>
        <v>2274.612</v>
      </c>
      <c r="W18" s="18">
        <f>$S$18*W39*$B$45</f>
        <v>3656.7840000000006</v>
      </c>
      <c r="X18" s="7" t="s">
        <v>46</v>
      </c>
      <c r="Y18" s="17">
        <v>23.528449933686996</v>
      </c>
      <c r="Z18" s="9">
        <v>0.56</v>
      </c>
      <c r="AA18" s="18">
        <f aca="true" t="shared" si="10" ref="AA18:BS18">$Z$18*AA39*$B$45</f>
        <v>3369.408</v>
      </c>
      <c r="AB18" s="18">
        <f t="shared" si="10"/>
        <v>3497.76</v>
      </c>
      <c r="AC18" s="18">
        <f t="shared" si="10"/>
        <v>3542.7840000000006</v>
      </c>
      <c r="AD18" s="18">
        <f t="shared" si="10"/>
        <v>3493.0560000000005</v>
      </c>
      <c r="AE18" s="18">
        <f t="shared" si="10"/>
        <v>3271.2960000000003</v>
      </c>
      <c r="AF18" s="18">
        <f t="shared" si="10"/>
        <v>12778.752</v>
      </c>
      <c r="AG18" s="18">
        <f t="shared" si="10"/>
        <v>4730.88</v>
      </c>
      <c r="AH18" s="18">
        <f t="shared" si="10"/>
        <v>4818.912000000001</v>
      </c>
      <c r="AI18" s="18">
        <f t="shared" si="10"/>
        <v>4782.624000000001</v>
      </c>
      <c r="AJ18" s="18">
        <f t="shared" si="10"/>
        <v>2665.824</v>
      </c>
      <c r="AK18" s="18">
        <f t="shared" si="10"/>
        <v>4814.880000000001</v>
      </c>
      <c r="AL18" s="18">
        <f t="shared" si="10"/>
        <v>4751.712</v>
      </c>
      <c r="AM18" s="52">
        <f t="shared" si="10"/>
        <v>2243.808</v>
      </c>
      <c r="AN18" s="52">
        <f t="shared" si="10"/>
        <v>2683.9680000000003</v>
      </c>
      <c r="AO18" s="52">
        <f t="shared" si="10"/>
        <v>4726.176</v>
      </c>
      <c r="AP18" s="52">
        <f t="shared" si="10"/>
        <v>4706.688</v>
      </c>
      <c r="AQ18" s="52">
        <f t="shared" si="10"/>
        <v>2255.2320000000004</v>
      </c>
      <c r="AR18" s="52">
        <f t="shared" si="10"/>
        <v>1315.776</v>
      </c>
      <c r="AS18" s="52">
        <f t="shared" si="10"/>
        <v>1991.808</v>
      </c>
      <c r="AT18" s="52">
        <f t="shared" si="10"/>
        <v>3535.3920000000007</v>
      </c>
      <c r="AU18" s="52">
        <f t="shared" si="10"/>
        <v>3491.04</v>
      </c>
      <c r="AV18" s="52">
        <f t="shared" si="10"/>
        <v>4699.296</v>
      </c>
      <c r="AW18" s="52">
        <f t="shared" si="10"/>
        <v>2369.4720000000007</v>
      </c>
      <c r="AX18" s="52">
        <f t="shared" si="10"/>
        <v>3327.072</v>
      </c>
      <c r="AY18" s="52">
        <f t="shared" si="10"/>
        <v>3400.9920000000006</v>
      </c>
      <c r="AZ18" s="52">
        <f t="shared" si="10"/>
        <v>3458.1120000000005</v>
      </c>
      <c r="BA18" s="52">
        <f t="shared" si="10"/>
        <v>3454.0800000000004</v>
      </c>
      <c r="BB18" s="52">
        <f t="shared" si="10"/>
        <v>3476.9280000000003</v>
      </c>
      <c r="BC18" s="52">
        <f t="shared" si="10"/>
        <v>3507.8400000000006</v>
      </c>
      <c r="BD18" s="52">
        <f t="shared" si="10"/>
        <v>3466.848</v>
      </c>
      <c r="BE18" s="52">
        <f t="shared" si="10"/>
        <v>3468.8640000000005</v>
      </c>
      <c r="BF18" s="52">
        <f t="shared" si="10"/>
        <v>3802.1760000000004</v>
      </c>
      <c r="BG18" s="52">
        <f t="shared" si="10"/>
        <v>2231.04</v>
      </c>
      <c r="BH18" s="52">
        <f t="shared" si="10"/>
        <v>4822.272000000001</v>
      </c>
      <c r="BI18" s="52">
        <f t="shared" si="10"/>
        <v>2733.6960000000004</v>
      </c>
      <c r="BJ18" s="52">
        <f t="shared" si="10"/>
        <v>2743.1040000000003</v>
      </c>
      <c r="BK18" s="52">
        <f t="shared" si="10"/>
        <v>4734.912000000001</v>
      </c>
      <c r="BL18" s="52">
        <f t="shared" si="10"/>
        <v>2980.992</v>
      </c>
      <c r="BM18" s="52">
        <f t="shared" si="10"/>
        <v>2704.128</v>
      </c>
      <c r="BN18" s="52">
        <f t="shared" si="10"/>
        <v>3011.9040000000005</v>
      </c>
      <c r="BO18" s="52">
        <f t="shared" si="10"/>
        <v>4732.896000000001</v>
      </c>
      <c r="BP18" s="52">
        <f t="shared" si="10"/>
        <v>885.6960000000001</v>
      </c>
      <c r="BQ18" s="52">
        <f t="shared" si="10"/>
        <v>2724.96</v>
      </c>
      <c r="BR18" s="52">
        <f t="shared" si="10"/>
        <v>4771.200000000001</v>
      </c>
      <c r="BS18" s="38">
        <f t="shared" si="10"/>
        <v>2942.688</v>
      </c>
      <c r="BT18" s="7" t="s">
        <v>46</v>
      </c>
      <c r="BU18" s="17">
        <v>23.528449933686996</v>
      </c>
      <c r="BV18" s="31">
        <v>0.37</v>
      </c>
      <c r="BW18" s="21">
        <f t="shared" si="3"/>
        <v>721.5</v>
      </c>
      <c r="BX18" s="18">
        <f t="shared" si="4"/>
        <v>2155.62</v>
      </c>
      <c r="DW18" s="1"/>
      <c r="DX18" s="1"/>
      <c r="DY18" s="1"/>
      <c r="DZ18" s="1"/>
    </row>
    <row r="19" spans="1:130" ht="12.75">
      <c r="A19" s="66" t="s">
        <v>18</v>
      </c>
      <c r="B19" s="66"/>
      <c r="C19" s="66"/>
      <c r="D19" s="66"/>
      <c r="E19" s="66"/>
      <c r="F19" s="66"/>
      <c r="G19" s="7" t="s">
        <v>46</v>
      </c>
      <c r="H19" s="17">
        <v>0.40813328912466834</v>
      </c>
      <c r="I19" s="31">
        <v>0.28</v>
      </c>
      <c r="J19" s="38">
        <f>$I$19*J39*$B$45</f>
        <v>1665.8880000000001</v>
      </c>
      <c r="K19" s="7" t="s">
        <v>46</v>
      </c>
      <c r="L19" s="17">
        <v>0.40813328912466834</v>
      </c>
      <c r="M19" s="9">
        <v>0.27</v>
      </c>
      <c r="N19" s="52">
        <f t="shared" si="5"/>
        <v>1064.6640000000002</v>
      </c>
      <c r="O19" s="52">
        <f t="shared" si="6"/>
        <v>1064.6640000000002</v>
      </c>
      <c r="P19" s="52">
        <f t="shared" si="7"/>
        <v>3042.036</v>
      </c>
      <c r="Q19" s="52">
        <f t="shared" si="8"/>
        <v>1064.6640000000002</v>
      </c>
      <c r="R19" s="7" t="s">
        <v>46</v>
      </c>
      <c r="S19" s="31">
        <v>0.28</v>
      </c>
      <c r="T19" s="18">
        <f>$S$19*T39*$B$45</f>
        <v>997.2480000000002</v>
      </c>
      <c r="U19" s="18">
        <f>$S$19*U39*$B$45</f>
        <v>2679.9360000000006</v>
      </c>
      <c r="V19" s="18">
        <f>$S$19*V39*$B$45</f>
        <v>1721.328</v>
      </c>
      <c r="W19" s="18">
        <f>$S$19*W39*$B$45</f>
        <v>2767.2960000000003</v>
      </c>
      <c r="X19" s="7" t="s">
        <v>46</v>
      </c>
      <c r="Y19" s="17">
        <v>0.40813328912466834</v>
      </c>
      <c r="Z19" s="9">
        <v>0.27</v>
      </c>
      <c r="AA19" s="18">
        <f aca="true" t="shared" si="11" ref="AA19:BS19">$Z$19*AA39*$B$45</f>
        <v>1624.536</v>
      </c>
      <c r="AB19" s="18">
        <f t="shared" si="11"/>
        <v>1686.42</v>
      </c>
      <c r="AC19" s="18">
        <f t="shared" si="11"/>
        <v>1708.1280000000002</v>
      </c>
      <c r="AD19" s="18">
        <f t="shared" si="11"/>
        <v>1684.152</v>
      </c>
      <c r="AE19" s="18">
        <f t="shared" si="11"/>
        <v>1577.232</v>
      </c>
      <c r="AF19" s="18">
        <f t="shared" si="11"/>
        <v>6161.184</v>
      </c>
      <c r="AG19" s="18">
        <f t="shared" si="11"/>
        <v>2280.96</v>
      </c>
      <c r="AH19" s="18">
        <f t="shared" si="11"/>
        <v>2323.4040000000005</v>
      </c>
      <c r="AI19" s="18">
        <f t="shared" si="11"/>
        <v>2305.9080000000004</v>
      </c>
      <c r="AJ19" s="18">
        <f t="shared" si="11"/>
        <v>1285.308</v>
      </c>
      <c r="AK19" s="18">
        <f t="shared" si="11"/>
        <v>2321.46</v>
      </c>
      <c r="AL19" s="18">
        <f t="shared" si="11"/>
        <v>2291.0040000000004</v>
      </c>
      <c r="AM19" s="52">
        <f t="shared" si="11"/>
        <v>1081.836</v>
      </c>
      <c r="AN19" s="52">
        <f t="shared" si="11"/>
        <v>1294.056</v>
      </c>
      <c r="AO19" s="52">
        <f t="shared" si="11"/>
        <v>2278.692</v>
      </c>
      <c r="AP19" s="52">
        <f t="shared" si="11"/>
        <v>2269.2960000000003</v>
      </c>
      <c r="AQ19" s="52">
        <f t="shared" si="11"/>
        <v>1087.344</v>
      </c>
      <c r="AR19" s="52">
        <f t="shared" si="11"/>
        <v>634.392</v>
      </c>
      <c r="AS19" s="52">
        <f t="shared" si="11"/>
        <v>960.336</v>
      </c>
      <c r="AT19" s="52">
        <f t="shared" si="11"/>
        <v>1704.5640000000003</v>
      </c>
      <c r="AU19" s="52">
        <f t="shared" si="11"/>
        <v>1683.1800000000003</v>
      </c>
      <c r="AV19" s="52">
        <f t="shared" si="11"/>
        <v>2265.732</v>
      </c>
      <c r="AW19" s="52">
        <f t="shared" si="11"/>
        <v>1142.4240000000002</v>
      </c>
      <c r="AX19" s="52">
        <f t="shared" si="11"/>
        <v>1604.1240000000003</v>
      </c>
      <c r="AY19" s="52">
        <f t="shared" si="11"/>
        <v>1639.7640000000001</v>
      </c>
      <c r="AZ19" s="52">
        <f t="shared" si="11"/>
        <v>1667.304</v>
      </c>
      <c r="BA19" s="52">
        <f t="shared" si="11"/>
        <v>1665.3600000000001</v>
      </c>
      <c r="BB19" s="52">
        <f t="shared" si="11"/>
        <v>1676.3760000000002</v>
      </c>
      <c r="BC19" s="52">
        <f t="shared" si="11"/>
        <v>1691.28</v>
      </c>
      <c r="BD19" s="52">
        <f t="shared" si="11"/>
        <v>1671.516</v>
      </c>
      <c r="BE19" s="52">
        <f t="shared" si="11"/>
        <v>1672.4880000000003</v>
      </c>
      <c r="BF19" s="52">
        <f t="shared" si="11"/>
        <v>1833.192</v>
      </c>
      <c r="BG19" s="52">
        <f t="shared" si="11"/>
        <v>1075.68</v>
      </c>
      <c r="BH19" s="52">
        <f t="shared" si="11"/>
        <v>2325.0240000000003</v>
      </c>
      <c r="BI19" s="52">
        <f t="shared" si="11"/>
        <v>1318.0320000000002</v>
      </c>
      <c r="BJ19" s="52">
        <f t="shared" si="11"/>
        <v>1322.568</v>
      </c>
      <c r="BK19" s="52">
        <f t="shared" si="11"/>
        <v>2282.9040000000005</v>
      </c>
      <c r="BL19" s="52">
        <f t="shared" si="11"/>
        <v>1437.2640000000001</v>
      </c>
      <c r="BM19" s="52">
        <f t="shared" si="11"/>
        <v>1303.7759999999998</v>
      </c>
      <c r="BN19" s="52">
        <f t="shared" si="11"/>
        <v>1452.1680000000001</v>
      </c>
      <c r="BO19" s="52">
        <f t="shared" si="11"/>
        <v>2281.932</v>
      </c>
      <c r="BP19" s="52">
        <f t="shared" si="11"/>
        <v>427.03200000000004</v>
      </c>
      <c r="BQ19" s="52">
        <f t="shared" si="11"/>
        <v>1313.8200000000002</v>
      </c>
      <c r="BR19" s="52">
        <f t="shared" si="11"/>
        <v>2300.4</v>
      </c>
      <c r="BS19" s="38">
        <f t="shared" si="11"/>
        <v>1418.796</v>
      </c>
      <c r="BT19" s="7" t="s">
        <v>46</v>
      </c>
      <c r="BU19" s="17">
        <v>0.40813328912466834</v>
      </c>
      <c r="BV19" s="31">
        <v>0.28</v>
      </c>
      <c r="BW19" s="21">
        <f t="shared" si="3"/>
        <v>546.0000000000001</v>
      </c>
      <c r="BX19" s="18">
        <f t="shared" si="4"/>
        <v>1631.2800000000002</v>
      </c>
      <c r="DW19" s="1"/>
      <c r="DX19" s="1"/>
      <c r="DY19" s="1"/>
      <c r="DZ19" s="1"/>
    </row>
    <row r="20" spans="1:130" ht="49.5" customHeight="1">
      <c r="A20" s="66" t="s">
        <v>28</v>
      </c>
      <c r="B20" s="66"/>
      <c r="C20" s="66"/>
      <c r="D20" s="66"/>
      <c r="E20" s="66"/>
      <c r="F20" s="66"/>
      <c r="G20" s="10" t="s">
        <v>19</v>
      </c>
      <c r="H20" s="17">
        <v>12.083350464190978</v>
      </c>
      <c r="I20" s="31">
        <v>0.68</v>
      </c>
      <c r="J20" s="38">
        <f>$I$20*J39*$B$45</f>
        <v>4045.728</v>
      </c>
      <c r="K20" s="10" t="s">
        <v>19</v>
      </c>
      <c r="L20" s="17">
        <v>12.083350464190978</v>
      </c>
      <c r="M20" s="9">
        <v>0.66</v>
      </c>
      <c r="N20" s="52">
        <f t="shared" si="5"/>
        <v>2602.5120000000006</v>
      </c>
      <c r="O20" s="52">
        <f t="shared" si="6"/>
        <v>2602.5120000000006</v>
      </c>
      <c r="P20" s="52">
        <f t="shared" si="7"/>
        <v>7436.088</v>
      </c>
      <c r="Q20" s="52">
        <f t="shared" si="8"/>
        <v>2602.5120000000006</v>
      </c>
      <c r="R20" s="10" t="s">
        <v>19</v>
      </c>
      <c r="S20" s="31">
        <v>0.68</v>
      </c>
      <c r="T20" s="18">
        <f>$S$20*T39*$B$45</f>
        <v>2421.888</v>
      </c>
      <c r="U20" s="18">
        <f>$S$20*U39*$B$45</f>
        <v>6508.416000000001</v>
      </c>
      <c r="V20" s="18">
        <f>$S$20*V39*$B$45</f>
        <v>4180.3679999999995</v>
      </c>
      <c r="W20" s="18">
        <f>$S$20*W39*$B$45</f>
        <v>6720.576</v>
      </c>
      <c r="X20" s="10" t="s">
        <v>19</v>
      </c>
      <c r="Y20" s="17">
        <v>12.083350464190978</v>
      </c>
      <c r="Z20" s="9">
        <v>0.66</v>
      </c>
      <c r="AA20" s="18">
        <f aca="true" t="shared" si="12" ref="AA20:BS20">$Z$20*AA39*$B$45</f>
        <v>3971.0879999999997</v>
      </c>
      <c r="AB20" s="18">
        <f t="shared" si="12"/>
        <v>4122.360000000001</v>
      </c>
      <c r="AC20" s="18">
        <f t="shared" si="12"/>
        <v>4175.424000000001</v>
      </c>
      <c r="AD20" s="18">
        <f t="shared" si="12"/>
        <v>4116.816</v>
      </c>
      <c r="AE20" s="18">
        <f t="shared" si="12"/>
        <v>3855.456</v>
      </c>
      <c r="AF20" s="18">
        <f t="shared" si="12"/>
        <v>15060.672</v>
      </c>
      <c r="AG20" s="18">
        <f t="shared" si="12"/>
        <v>5575.68</v>
      </c>
      <c r="AH20" s="18">
        <f t="shared" si="12"/>
        <v>5679.432000000001</v>
      </c>
      <c r="AI20" s="18">
        <f t="shared" si="12"/>
        <v>5636.664000000001</v>
      </c>
      <c r="AJ20" s="18">
        <f t="shared" si="12"/>
        <v>3141.864</v>
      </c>
      <c r="AK20" s="18">
        <f t="shared" si="12"/>
        <v>5674.68</v>
      </c>
      <c r="AL20" s="18">
        <f t="shared" si="12"/>
        <v>5600.232</v>
      </c>
      <c r="AM20" s="52">
        <f t="shared" si="12"/>
        <v>2644.488</v>
      </c>
      <c r="AN20" s="52">
        <f t="shared" si="12"/>
        <v>3163.2479999999996</v>
      </c>
      <c r="AO20" s="52">
        <f t="shared" si="12"/>
        <v>5570.136</v>
      </c>
      <c r="AP20" s="52">
        <f t="shared" si="12"/>
        <v>5547.168</v>
      </c>
      <c r="AQ20" s="52">
        <f t="shared" si="12"/>
        <v>2657.952</v>
      </c>
      <c r="AR20" s="52">
        <f t="shared" si="12"/>
        <v>1550.736</v>
      </c>
      <c r="AS20" s="52">
        <f t="shared" si="12"/>
        <v>2347.488</v>
      </c>
      <c r="AT20" s="52">
        <f t="shared" si="12"/>
        <v>4166.712</v>
      </c>
      <c r="AU20" s="52">
        <f t="shared" si="12"/>
        <v>4114.4400000000005</v>
      </c>
      <c r="AV20" s="52">
        <f t="shared" si="12"/>
        <v>5538.456</v>
      </c>
      <c r="AW20" s="52">
        <f t="shared" si="12"/>
        <v>2792.5920000000006</v>
      </c>
      <c r="AX20" s="52">
        <f t="shared" si="12"/>
        <v>3921.192</v>
      </c>
      <c r="AY20" s="52">
        <f t="shared" si="12"/>
        <v>4008.312</v>
      </c>
      <c r="AZ20" s="52">
        <f t="shared" si="12"/>
        <v>4075.6320000000005</v>
      </c>
      <c r="BA20" s="52">
        <f t="shared" si="12"/>
        <v>4070.88</v>
      </c>
      <c r="BB20" s="52">
        <f t="shared" si="12"/>
        <v>4097.808</v>
      </c>
      <c r="BC20" s="52">
        <f t="shared" si="12"/>
        <v>4134.240000000001</v>
      </c>
      <c r="BD20" s="52">
        <f t="shared" si="12"/>
        <v>4085.9280000000003</v>
      </c>
      <c r="BE20" s="52">
        <f t="shared" si="12"/>
        <v>4088.304000000001</v>
      </c>
      <c r="BF20" s="52">
        <f t="shared" si="12"/>
        <v>4481.136</v>
      </c>
      <c r="BG20" s="52">
        <f t="shared" si="12"/>
        <v>2629.44</v>
      </c>
      <c r="BH20" s="52">
        <f t="shared" si="12"/>
        <v>5683.392000000001</v>
      </c>
      <c r="BI20" s="52">
        <f t="shared" si="12"/>
        <v>3221.8559999999998</v>
      </c>
      <c r="BJ20" s="52">
        <f t="shared" si="12"/>
        <v>3232.9439999999995</v>
      </c>
      <c r="BK20" s="52">
        <f t="shared" si="12"/>
        <v>5580.432000000001</v>
      </c>
      <c r="BL20" s="52">
        <f t="shared" si="12"/>
        <v>3513.312</v>
      </c>
      <c r="BM20" s="52">
        <f t="shared" si="12"/>
        <v>3187.008</v>
      </c>
      <c r="BN20" s="52">
        <f t="shared" si="12"/>
        <v>3549.744</v>
      </c>
      <c r="BO20" s="52">
        <f t="shared" si="12"/>
        <v>5578.056</v>
      </c>
      <c r="BP20" s="52">
        <f t="shared" si="12"/>
        <v>1043.8560000000002</v>
      </c>
      <c r="BQ20" s="52">
        <f t="shared" si="12"/>
        <v>3211.56</v>
      </c>
      <c r="BR20" s="52">
        <f t="shared" si="12"/>
        <v>5623.200000000001</v>
      </c>
      <c r="BS20" s="38">
        <f t="shared" si="12"/>
        <v>3468.168</v>
      </c>
      <c r="BT20" s="10" t="s">
        <v>19</v>
      </c>
      <c r="BU20" s="17">
        <v>12.083350464190978</v>
      </c>
      <c r="BV20" s="31">
        <v>0.68</v>
      </c>
      <c r="BW20" s="21">
        <f t="shared" si="3"/>
        <v>1326.0000000000002</v>
      </c>
      <c r="BX20" s="18">
        <f t="shared" si="4"/>
        <v>3961.6800000000003</v>
      </c>
      <c r="DW20" s="1"/>
      <c r="DX20" s="1"/>
      <c r="DY20" s="1"/>
      <c r="DZ20" s="1"/>
    </row>
    <row r="21" spans="1:130" ht="12.75">
      <c r="A21" s="66" t="s">
        <v>29</v>
      </c>
      <c r="B21" s="66"/>
      <c r="C21" s="66"/>
      <c r="D21" s="66"/>
      <c r="E21" s="66"/>
      <c r="F21" s="66"/>
      <c r="G21" s="7" t="s">
        <v>47</v>
      </c>
      <c r="H21" s="17">
        <v>7.994505494505494</v>
      </c>
      <c r="I21" s="31">
        <v>0.23</v>
      </c>
      <c r="J21" s="38">
        <f>$I$21*J39*$B$45</f>
        <v>1368.4080000000001</v>
      </c>
      <c r="K21" s="7" t="s">
        <v>47</v>
      </c>
      <c r="L21" s="17">
        <v>7.994505494505494</v>
      </c>
      <c r="M21" s="9">
        <v>0.23</v>
      </c>
      <c r="N21" s="52">
        <f t="shared" si="5"/>
        <v>906.936</v>
      </c>
      <c r="O21" s="52">
        <f t="shared" si="6"/>
        <v>906.936</v>
      </c>
      <c r="P21" s="52">
        <f t="shared" si="7"/>
        <v>2591.364</v>
      </c>
      <c r="Q21" s="52">
        <f t="shared" si="8"/>
        <v>906.936</v>
      </c>
      <c r="R21" s="7" t="s">
        <v>47</v>
      </c>
      <c r="S21" s="31">
        <v>0.23</v>
      </c>
      <c r="T21" s="18">
        <f>$S$21*T39*$B$45</f>
        <v>819.1680000000001</v>
      </c>
      <c r="U21" s="18">
        <f>$S$21*U39*$B$45</f>
        <v>2201.376</v>
      </c>
      <c r="V21" s="18">
        <f>$S$21*V39*$B$45</f>
        <v>1413.9479999999999</v>
      </c>
      <c r="W21" s="18">
        <f>$S$21*W39*$B$45</f>
        <v>2273.1360000000004</v>
      </c>
      <c r="X21" s="7" t="s">
        <v>47</v>
      </c>
      <c r="Y21" s="17">
        <v>7.994505494505494</v>
      </c>
      <c r="Z21" s="9">
        <v>0.23</v>
      </c>
      <c r="AA21" s="18">
        <f aca="true" t="shared" si="13" ref="AA21:BS21">$Z$21*AA39*$B$45</f>
        <v>1383.864</v>
      </c>
      <c r="AB21" s="18">
        <f t="shared" si="13"/>
        <v>1436.58</v>
      </c>
      <c r="AC21" s="18">
        <f t="shared" si="13"/>
        <v>1455.0720000000001</v>
      </c>
      <c r="AD21" s="18">
        <f t="shared" si="13"/>
        <v>1434.648</v>
      </c>
      <c r="AE21" s="18">
        <f t="shared" si="13"/>
        <v>1343.5680000000002</v>
      </c>
      <c r="AF21" s="18">
        <f t="shared" si="13"/>
        <v>5248.416</v>
      </c>
      <c r="AG21" s="18">
        <f t="shared" si="13"/>
        <v>1943.0400000000002</v>
      </c>
      <c r="AH21" s="18">
        <f t="shared" si="13"/>
        <v>1979.1960000000004</v>
      </c>
      <c r="AI21" s="18">
        <f t="shared" si="13"/>
        <v>1964.2920000000004</v>
      </c>
      <c r="AJ21" s="18">
        <f t="shared" si="13"/>
        <v>1094.892</v>
      </c>
      <c r="AK21" s="18">
        <f t="shared" si="13"/>
        <v>1977.5400000000002</v>
      </c>
      <c r="AL21" s="18">
        <f t="shared" si="13"/>
        <v>1951.596</v>
      </c>
      <c r="AM21" s="52">
        <f t="shared" si="13"/>
        <v>921.564</v>
      </c>
      <c r="AN21" s="52">
        <f t="shared" si="13"/>
        <v>1102.344</v>
      </c>
      <c r="AO21" s="52">
        <f t="shared" si="13"/>
        <v>1941.1079999999997</v>
      </c>
      <c r="AP21" s="52">
        <f t="shared" si="13"/>
        <v>1933.1040000000003</v>
      </c>
      <c r="AQ21" s="52">
        <f t="shared" si="13"/>
        <v>926.2560000000001</v>
      </c>
      <c r="AR21" s="52">
        <f t="shared" si="13"/>
        <v>540.4080000000001</v>
      </c>
      <c r="AS21" s="52">
        <f t="shared" si="13"/>
        <v>818.064</v>
      </c>
      <c r="AT21" s="52">
        <f t="shared" si="13"/>
        <v>1452.036</v>
      </c>
      <c r="AU21" s="52">
        <f t="shared" si="13"/>
        <v>1433.82</v>
      </c>
      <c r="AV21" s="52">
        <f t="shared" si="13"/>
        <v>1930.068</v>
      </c>
      <c r="AW21" s="52">
        <f t="shared" si="13"/>
        <v>973.1760000000002</v>
      </c>
      <c r="AX21" s="52">
        <f t="shared" si="13"/>
        <v>1366.476</v>
      </c>
      <c r="AY21" s="52">
        <f t="shared" si="13"/>
        <v>1396.836</v>
      </c>
      <c r="AZ21" s="52">
        <f t="shared" si="13"/>
        <v>1420.296</v>
      </c>
      <c r="BA21" s="52">
        <f t="shared" si="13"/>
        <v>1418.6399999999999</v>
      </c>
      <c r="BB21" s="52">
        <f t="shared" si="13"/>
        <v>1428.024</v>
      </c>
      <c r="BC21" s="52">
        <f t="shared" si="13"/>
        <v>1440.72</v>
      </c>
      <c r="BD21" s="52">
        <f t="shared" si="13"/>
        <v>1423.884</v>
      </c>
      <c r="BE21" s="52">
        <f t="shared" si="13"/>
        <v>1424.7120000000002</v>
      </c>
      <c r="BF21" s="52">
        <f t="shared" si="13"/>
        <v>1561.6079999999997</v>
      </c>
      <c r="BG21" s="52">
        <f t="shared" si="13"/>
        <v>916.3199999999999</v>
      </c>
      <c r="BH21" s="52">
        <f t="shared" si="13"/>
        <v>1980.576</v>
      </c>
      <c r="BI21" s="52">
        <f t="shared" si="13"/>
        <v>1122.768</v>
      </c>
      <c r="BJ21" s="52">
        <f t="shared" si="13"/>
        <v>1126.632</v>
      </c>
      <c r="BK21" s="52">
        <f t="shared" si="13"/>
        <v>1944.6960000000004</v>
      </c>
      <c r="BL21" s="52">
        <f t="shared" si="13"/>
        <v>1224.336</v>
      </c>
      <c r="BM21" s="52">
        <f t="shared" si="13"/>
        <v>1110.6239999999998</v>
      </c>
      <c r="BN21" s="52">
        <f t="shared" si="13"/>
        <v>1237.032</v>
      </c>
      <c r="BO21" s="52">
        <f t="shared" si="13"/>
        <v>1943.868</v>
      </c>
      <c r="BP21" s="52">
        <f t="shared" si="13"/>
        <v>363.76800000000003</v>
      </c>
      <c r="BQ21" s="52">
        <f t="shared" si="13"/>
        <v>1119.18</v>
      </c>
      <c r="BR21" s="52">
        <f t="shared" si="13"/>
        <v>1959.6000000000001</v>
      </c>
      <c r="BS21" s="38">
        <f t="shared" si="13"/>
        <v>1208.604</v>
      </c>
      <c r="BT21" s="7" t="s">
        <v>47</v>
      </c>
      <c r="BU21" s="17">
        <v>7.994505494505494</v>
      </c>
      <c r="BV21" s="31">
        <v>0.23</v>
      </c>
      <c r="BW21" s="21">
        <f t="shared" si="3"/>
        <v>448.5</v>
      </c>
      <c r="BX21" s="18">
        <f t="shared" si="4"/>
        <v>1339.98</v>
      </c>
      <c r="DW21" s="1"/>
      <c r="DX21" s="1"/>
      <c r="DY21" s="1"/>
      <c r="DZ21" s="1"/>
    </row>
    <row r="22" spans="1:130" ht="12.75">
      <c r="A22" s="66" t="s">
        <v>30</v>
      </c>
      <c r="B22" s="66"/>
      <c r="C22" s="66"/>
      <c r="D22" s="66"/>
      <c r="E22" s="66"/>
      <c r="F22" s="66"/>
      <c r="G22" s="7" t="s">
        <v>46</v>
      </c>
      <c r="H22" s="17">
        <v>7.994505494505494</v>
      </c>
      <c r="I22" s="31">
        <v>2.74</v>
      </c>
      <c r="J22" s="38">
        <f>$I$22*J39*$B$45</f>
        <v>16301.904000000002</v>
      </c>
      <c r="K22" s="7" t="s">
        <v>46</v>
      </c>
      <c r="L22" s="17">
        <v>7.994505494505494</v>
      </c>
      <c r="M22" s="9">
        <v>3.05</v>
      </c>
      <c r="N22" s="52">
        <f t="shared" si="5"/>
        <v>12026.76</v>
      </c>
      <c r="O22" s="52">
        <f t="shared" si="6"/>
        <v>12026.76</v>
      </c>
      <c r="P22" s="52">
        <f t="shared" si="7"/>
        <v>34363.74</v>
      </c>
      <c r="Q22" s="52">
        <f t="shared" si="8"/>
        <v>12026.76</v>
      </c>
      <c r="R22" s="7" t="s">
        <v>46</v>
      </c>
      <c r="S22" s="31">
        <v>2.74</v>
      </c>
      <c r="T22" s="18">
        <f>$S$22*T39*$B$45</f>
        <v>9758.784000000001</v>
      </c>
      <c r="U22" s="18">
        <f>$S$22*U39*$B$45</f>
        <v>26225.088000000003</v>
      </c>
      <c r="V22" s="18">
        <f>$S$22*V39*$B$45</f>
        <v>16844.424</v>
      </c>
      <c r="W22" s="18">
        <f>$S$22*W39*$B$45</f>
        <v>27079.968</v>
      </c>
      <c r="X22" s="7" t="s">
        <v>52</v>
      </c>
      <c r="Y22" s="17">
        <v>7.994505494505494</v>
      </c>
      <c r="Z22" s="9">
        <v>3.05</v>
      </c>
      <c r="AA22" s="18">
        <f aca="true" t="shared" si="14" ref="AA22:BS22">$Z$22*AA39*$B$45</f>
        <v>18351.239999999998</v>
      </c>
      <c r="AB22" s="18">
        <f t="shared" si="14"/>
        <v>19050.3</v>
      </c>
      <c r="AC22" s="18">
        <f t="shared" si="14"/>
        <v>19295.52</v>
      </c>
      <c r="AD22" s="18">
        <f t="shared" si="14"/>
        <v>19024.68</v>
      </c>
      <c r="AE22" s="18">
        <f t="shared" si="14"/>
        <v>17816.88</v>
      </c>
      <c r="AF22" s="18">
        <f t="shared" si="14"/>
        <v>69598.56</v>
      </c>
      <c r="AG22" s="18">
        <f t="shared" si="14"/>
        <v>25766.399999999998</v>
      </c>
      <c r="AH22" s="18">
        <f t="shared" si="14"/>
        <v>26245.859999999997</v>
      </c>
      <c r="AI22" s="18">
        <f t="shared" si="14"/>
        <v>26048.22</v>
      </c>
      <c r="AJ22" s="18">
        <f t="shared" si="14"/>
        <v>14519.22</v>
      </c>
      <c r="AK22" s="18">
        <f t="shared" si="14"/>
        <v>26223.899999999998</v>
      </c>
      <c r="AL22" s="18">
        <f t="shared" si="14"/>
        <v>25879.859999999997</v>
      </c>
      <c r="AM22" s="52">
        <f t="shared" si="14"/>
        <v>12220.739999999998</v>
      </c>
      <c r="AN22" s="52">
        <f t="shared" si="14"/>
        <v>14618.039999999997</v>
      </c>
      <c r="AO22" s="52">
        <f t="shared" si="14"/>
        <v>25740.779999999995</v>
      </c>
      <c r="AP22" s="52">
        <f t="shared" si="14"/>
        <v>25634.64</v>
      </c>
      <c r="AQ22" s="52">
        <f t="shared" si="14"/>
        <v>12282.960000000001</v>
      </c>
      <c r="AR22" s="52">
        <f t="shared" si="14"/>
        <v>7166.280000000001</v>
      </c>
      <c r="AS22" s="52">
        <f t="shared" si="14"/>
        <v>10848.239999999998</v>
      </c>
      <c r="AT22" s="52">
        <f t="shared" si="14"/>
        <v>19255.260000000002</v>
      </c>
      <c r="AU22" s="52">
        <f t="shared" si="14"/>
        <v>19013.699999999997</v>
      </c>
      <c r="AV22" s="52">
        <f t="shared" si="14"/>
        <v>25594.379999999997</v>
      </c>
      <c r="AW22" s="52">
        <f t="shared" si="14"/>
        <v>12905.16</v>
      </c>
      <c r="AX22" s="52">
        <f t="shared" si="14"/>
        <v>18120.66</v>
      </c>
      <c r="AY22" s="52">
        <f t="shared" si="14"/>
        <v>18523.260000000002</v>
      </c>
      <c r="AZ22" s="52">
        <f t="shared" si="14"/>
        <v>18834.36</v>
      </c>
      <c r="BA22" s="52">
        <f t="shared" si="14"/>
        <v>18812.399999999998</v>
      </c>
      <c r="BB22" s="52">
        <f t="shared" si="14"/>
        <v>18936.84</v>
      </c>
      <c r="BC22" s="52">
        <f t="shared" si="14"/>
        <v>19105.199999999997</v>
      </c>
      <c r="BD22" s="52">
        <f t="shared" si="14"/>
        <v>18881.94</v>
      </c>
      <c r="BE22" s="52">
        <f t="shared" si="14"/>
        <v>18892.920000000002</v>
      </c>
      <c r="BF22" s="52">
        <f t="shared" si="14"/>
        <v>20708.28</v>
      </c>
      <c r="BG22" s="52">
        <f t="shared" si="14"/>
        <v>12151.199999999999</v>
      </c>
      <c r="BH22" s="52">
        <f t="shared" si="14"/>
        <v>26264.159999999996</v>
      </c>
      <c r="BI22" s="52">
        <f t="shared" si="14"/>
        <v>14888.880000000001</v>
      </c>
      <c r="BJ22" s="52">
        <f t="shared" si="14"/>
        <v>14940.119999999999</v>
      </c>
      <c r="BK22" s="52">
        <f t="shared" si="14"/>
        <v>25788.359999999997</v>
      </c>
      <c r="BL22" s="52">
        <f t="shared" si="14"/>
        <v>16235.76</v>
      </c>
      <c r="BM22" s="52">
        <f t="shared" si="14"/>
        <v>14727.84</v>
      </c>
      <c r="BN22" s="52">
        <f t="shared" si="14"/>
        <v>16404.12</v>
      </c>
      <c r="BO22" s="52">
        <f t="shared" si="14"/>
        <v>25777.379999999997</v>
      </c>
      <c r="BP22" s="52">
        <f t="shared" si="14"/>
        <v>4823.88</v>
      </c>
      <c r="BQ22" s="52">
        <f t="shared" si="14"/>
        <v>14841.3</v>
      </c>
      <c r="BR22" s="52">
        <f t="shared" si="14"/>
        <v>25986</v>
      </c>
      <c r="BS22" s="38">
        <f t="shared" si="14"/>
        <v>16027.139999999998</v>
      </c>
      <c r="BT22" s="7" t="s">
        <v>52</v>
      </c>
      <c r="BU22" s="17">
        <v>7.994505494505494</v>
      </c>
      <c r="BV22" s="31">
        <v>2.85</v>
      </c>
      <c r="BW22" s="21">
        <f t="shared" si="3"/>
        <v>5557.5</v>
      </c>
      <c r="BX22" s="18">
        <f t="shared" si="4"/>
        <v>16604.1</v>
      </c>
      <c r="DW22" s="1"/>
      <c r="DX22" s="1"/>
      <c r="DY22" s="1"/>
      <c r="DZ22" s="1"/>
    </row>
    <row r="23" spans="1:130" ht="12.75">
      <c r="A23" s="66" t="s">
        <v>31</v>
      </c>
      <c r="B23" s="66"/>
      <c r="C23" s="66"/>
      <c r="D23" s="66"/>
      <c r="E23" s="66"/>
      <c r="F23" s="66"/>
      <c r="G23" s="7" t="s">
        <v>53</v>
      </c>
      <c r="H23" s="17">
        <v>7.994505494505494</v>
      </c>
      <c r="I23" s="31">
        <v>0</v>
      </c>
      <c r="J23" s="38">
        <f>$I$23*J39*$B$45</f>
        <v>0</v>
      </c>
      <c r="K23" s="7" t="s">
        <v>46</v>
      </c>
      <c r="L23" s="17">
        <v>7.994505494505494</v>
      </c>
      <c r="M23" s="9">
        <v>3.85</v>
      </c>
      <c r="N23" s="52">
        <f t="shared" si="5"/>
        <v>15181.320000000002</v>
      </c>
      <c r="O23" s="52">
        <f t="shared" si="6"/>
        <v>15181.320000000002</v>
      </c>
      <c r="P23" s="52">
        <f t="shared" si="7"/>
        <v>43377.18</v>
      </c>
      <c r="Q23" s="52">
        <f t="shared" si="8"/>
        <v>15181.320000000002</v>
      </c>
      <c r="R23" s="7" t="s">
        <v>46</v>
      </c>
      <c r="S23" s="31">
        <v>0</v>
      </c>
      <c r="T23" s="18">
        <f>$S$23*T39*$B$45</f>
        <v>0</v>
      </c>
      <c r="U23" s="18">
        <f>$S$23*U39*$B$45</f>
        <v>0</v>
      </c>
      <c r="V23" s="18">
        <f>$S$23*V39*$B$45</f>
        <v>0</v>
      </c>
      <c r="W23" s="18">
        <f>$S$23*W39*$B$45</f>
        <v>0</v>
      </c>
      <c r="X23" s="7" t="s">
        <v>53</v>
      </c>
      <c r="Y23" s="17">
        <v>7.994505494505494</v>
      </c>
      <c r="Z23" s="9">
        <v>3.85</v>
      </c>
      <c r="AA23" s="18">
        <f aca="true" t="shared" si="15" ref="AA23:BS23">$Z$23*AA39*$B$45</f>
        <v>23164.68</v>
      </c>
      <c r="AB23" s="18">
        <f t="shared" si="15"/>
        <v>24047.1</v>
      </c>
      <c r="AC23" s="18">
        <f t="shared" si="15"/>
        <v>24356.640000000003</v>
      </c>
      <c r="AD23" s="18">
        <f t="shared" si="15"/>
        <v>24014.76</v>
      </c>
      <c r="AE23" s="18">
        <f t="shared" si="15"/>
        <v>22490.16</v>
      </c>
      <c r="AF23" s="18">
        <f t="shared" si="15"/>
        <v>87853.92</v>
      </c>
      <c r="AG23" s="18">
        <f t="shared" si="15"/>
        <v>32524.800000000003</v>
      </c>
      <c r="AH23" s="18">
        <f t="shared" si="15"/>
        <v>33130.020000000004</v>
      </c>
      <c r="AI23" s="18">
        <f t="shared" si="15"/>
        <v>32880.54</v>
      </c>
      <c r="AJ23" s="18">
        <f t="shared" si="15"/>
        <v>18327.54</v>
      </c>
      <c r="AK23" s="18">
        <f t="shared" si="15"/>
        <v>33102.3</v>
      </c>
      <c r="AL23" s="18">
        <f t="shared" si="15"/>
        <v>32668.02</v>
      </c>
      <c r="AM23" s="52">
        <f t="shared" si="15"/>
        <v>15426.179999999998</v>
      </c>
      <c r="AN23" s="52">
        <f t="shared" si="15"/>
        <v>18452.28</v>
      </c>
      <c r="AO23" s="52">
        <f t="shared" si="15"/>
        <v>32492.46</v>
      </c>
      <c r="AP23" s="52">
        <f t="shared" si="15"/>
        <v>32358.48</v>
      </c>
      <c r="AQ23" s="52">
        <f t="shared" si="15"/>
        <v>15504.720000000001</v>
      </c>
      <c r="AR23" s="52">
        <f t="shared" si="15"/>
        <v>9045.960000000001</v>
      </c>
      <c r="AS23" s="52">
        <f t="shared" si="15"/>
        <v>13693.679999999998</v>
      </c>
      <c r="AT23" s="52">
        <f t="shared" si="15"/>
        <v>24305.82</v>
      </c>
      <c r="AU23" s="52">
        <f t="shared" si="15"/>
        <v>24000.9</v>
      </c>
      <c r="AV23" s="52">
        <f t="shared" si="15"/>
        <v>32307.659999999996</v>
      </c>
      <c r="AW23" s="52">
        <f t="shared" si="15"/>
        <v>16290.120000000003</v>
      </c>
      <c r="AX23" s="52">
        <f t="shared" si="15"/>
        <v>22873.620000000003</v>
      </c>
      <c r="AY23" s="52">
        <f t="shared" si="15"/>
        <v>23381.82</v>
      </c>
      <c r="AZ23" s="52">
        <f t="shared" si="15"/>
        <v>23774.52</v>
      </c>
      <c r="BA23" s="52">
        <f t="shared" si="15"/>
        <v>23746.800000000003</v>
      </c>
      <c r="BB23" s="52">
        <f t="shared" si="15"/>
        <v>23903.88</v>
      </c>
      <c r="BC23" s="52">
        <f t="shared" si="15"/>
        <v>24116.4</v>
      </c>
      <c r="BD23" s="52">
        <f t="shared" si="15"/>
        <v>23834.579999999998</v>
      </c>
      <c r="BE23" s="52">
        <f t="shared" si="15"/>
        <v>23848.440000000002</v>
      </c>
      <c r="BF23" s="52">
        <f t="shared" si="15"/>
        <v>26139.96</v>
      </c>
      <c r="BG23" s="52">
        <f t="shared" si="15"/>
        <v>15338.400000000001</v>
      </c>
      <c r="BH23" s="52">
        <f t="shared" si="15"/>
        <v>33153.12</v>
      </c>
      <c r="BI23" s="52">
        <f t="shared" si="15"/>
        <v>18794.16</v>
      </c>
      <c r="BJ23" s="52">
        <f t="shared" si="15"/>
        <v>18858.84</v>
      </c>
      <c r="BK23" s="52">
        <f t="shared" si="15"/>
        <v>32552.52</v>
      </c>
      <c r="BL23" s="52">
        <f t="shared" si="15"/>
        <v>20494.32</v>
      </c>
      <c r="BM23" s="52">
        <f t="shared" si="15"/>
        <v>18590.88</v>
      </c>
      <c r="BN23" s="52">
        <f t="shared" si="15"/>
        <v>20706.84</v>
      </c>
      <c r="BO23" s="52">
        <f t="shared" si="15"/>
        <v>32538.659999999996</v>
      </c>
      <c r="BP23" s="52">
        <f t="shared" si="15"/>
        <v>6089.160000000001</v>
      </c>
      <c r="BQ23" s="52">
        <f t="shared" si="15"/>
        <v>18734.1</v>
      </c>
      <c r="BR23" s="52">
        <f t="shared" si="15"/>
        <v>32802</v>
      </c>
      <c r="BS23" s="38">
        <f t="shared" si="15"/>
        <v>20230.98</v>
      </c>
      <c r="BT23" s="7" t="s">
        <v>53</v>
      </c>
      <c r="BU23" s="17">
        <v>7.994505494505494</v>
      </c>
      <c r="BV23" s="31">
        <v>0</v>
      </c>
      <c r="BW23" s="21">
        <f t="shared" si="3"/>
        <v>0</v>
      </c>
      <c r="BX23" s="18">
        <f t="shared" si="4"/>
        <v>0</v>
      </c>
      <c r="DW23" s="1"/>
      <c r="DX23" s="1"/>
      <c r="DY23" s="1"/>
      <c r="DZ23" s="1"/>
    </row>
    <row r="24" spans="1:130" ht="13.5" customHeight="1">
      <c r="A24" s="67" t="s">
        <v>20</v>
      </c>
      <c r="B24" s="67"/>
      <c r="C24" s="67"/>
      <c r="D24" s="67"/>
      <c r="E24" s="67"/>
      <c r="F24" s="67"/>
      <c r="G24" s="8"/>
      <c r="H24" s="19">
        <f>SUM(H25:H28)</f>
        <v>33.76989389920425</v>
      </c>
      <c r="I24" s="32">
        <f>SUM(I25:I28)</f>
        <v>7.04</v>
      </c>
      <c r="J24" s="39">
        <f>SUM(J25:J28)</f>
        <v>41885.184</v>
      </c>
      <c r="K24" s="8"/>
      <c r="L24" s="19">
        <f aca="true" t="shared" si="16" ref="L24:Q24">SUM(L25:L28)</f>
        <v>33.76989389920425</v>
      </c>
      <c r="M24" s="27">
        <f t="shared" si="16"/>
        <v>3.09</v>
      </c>
      <c r="N24" s="53">
        <f t="shared" si="16"/>
        <v>12184.488000000001</v>
      </c>
      <c r="O24" s="53">
        <f t="shared" si="16"/>
        <v>12184.488000000001</v>
      </c>
      <c r="P24" s="53">
        <f t="shared" si="16"/>
        <v>34814.412</v>
      </c>
      <c r="Q24" s="53">
        <f t="shared" si="16"/>
        <v>12184.488000000001</v>
      </c>
      <c r="R24" s="8"/>
      <c r="S24" s="32">
        <f>SUM(S25:S28)</f>
        <v>5.64</v>
      </c>
      <c r="T24" s="16">
        <f>SUM(T25:T28)</f>
        <v>20087.424000000003</v>
      </c>
      <c r="U24" s="16">
        <f>SUM(U25:U28)</f>
        <v>53981.568</v>
      </c>
      <c r="V24" s="16">
        <f>SUM(V25:V28)</f>
        <v>34672.464</v>
      </c>
      <c r="W24" s="16">
        <f>SUM(W25:W28)</f>
        <v>55741.248</v>
      </c>
      <c r="X24" s="8"/>
      <c r="Y24" s="19">
        <f aca="true" t="shared" si="17" ref="Y24:AL24">SUM(Y25:Y28)</f>
        <v>33.76989389920425</v>
      </c>
      <c r="Z24" s="27">
        <f t="shared" si="17"/>
        <v>3.09</v>
      </c>
      <c r="AA24" s="16">
        <f t="shared" si="17"/>
        <v>18591.912</v>
      </c>
      <c r="AB24" s="16">
        <f t="shared" si="17"/>
        <v>19300.14</v>
      </c>
      <c r="AC24" s="16">
        <f t="shared" si="17"/>
        <v>19548.576</v>
      </c>
      <c r="AD24" s="16">
        <f t="shared" si="17"/>
        <v>19274.183999999997</v>
      </c>
      <c r="AE24" s="16">
        <f t="shared" si="17"/>
        <v>18050.544</v>
      </c>
      <c r="AF24" s="16">
        <f t="shared" si="17"/>
        <v>70511.32800000001</v>
      </c>
      <c r="AG24" s="16">
        <f>SUM(AG25:AG28)</f>
        <v>26104.319999999996</v>
      </c>
      <c r="AH24" s="16">
        <f>SUM(AH25:AH28)</f>
        <v>26590.068</v>
      </c>
      <c r="AI24" s="16">
        <f>SUM(AI25:AI28)</f>
        <v>26389.836000000003</v>
      </c>
      <c r="AJ24" s="16">
        <f t="shared" si="17"/>
        <v>14709.636</v>
      </c>
      <c r="AK24" s="16">
        <f t="shared" si="17"/>
        <v>26567.819999999996</v>
      </c>
      <c r="AL24" s="16">
        <f t="shared" si="17"/>
        <v>26219.268000000004</v>
      </c>
      <c r="AM24" s="54">
        <f aca="true" t="shared" si="18" ref="AM24:BS24">SUM(AM25:AM28)</f>
        <v>12381.011999999999</v>
      </c>
      <c r="AN24" s="54">
        <f t="shared" si="18"/>
        <v>14809.751999999999</v>
      </c>
      <c r="AO24" s="54">
        <f t="shared" si="18"/>
        <v>26078.363999999998</v>
      </c>
      <c r="AP24" s="54">
        <f t="shared" si="18"/>
        <v>25970.832000000002</v>
      </c>
      <c r="AQ24" s="54">
        <f t="shared" si="18"/>
        <v>12444.048</v>
      </c>
      <c r="AR24" s="54">
        <f t="shared" si="18"/>
        <v>7260.264000000001</v>
      </c>
      <c r="AS24" s="54">
        <f t="shared" si="18"/>
        <v>10990.511999999999</v>
      </c>
      <c r="AT24" s="54">
        <f t="shared" si="18"/>
        <v>19507.788</v>
      </c>
      <c r="AU24" s="54">
        <f t="shared" si="18"/>
        <v>19263.059999999998</v>
      </c>
      <c r="AV24" s="54">
        <f t="shared" si="18"/>
        <v>25930.044</v>
      </c>
      <c r="AW24" s="54">
        <f t="shared" si="18"/>
        <v>13074.408</v>
      </c>
      <c r="AX24" s="54">
        <f t="shared" si="18"/>
        <v>18358.308</v>
      </c>
      <c r="AY24" s="54">
        <f t="shared" si="18"/>
        <v>18766.188</v>
      </c>
      <c r="AZ24" s="54">
        <f t="shared" si="18"/>
        <v>19081.368</v>
      </c>
      <c r="BA24" s="54">
        <f t="shared" si="18"/>
        <v>19059.120000000003</v>
      </c>
      <c r="BB24" s="54">
        <f t="shared" si="18"/>
        <v>19185.192</v>
      </c>
      <c r="BC24" s="54">
        <f t="shared" si="18"/>
        <v>19355.76</v>
      </c>
      <c r="BD24" s="54">
        <f t="shared" si="18"/>
        <v>19129.571999999996</v>
      </c>
      <c r="BE24" s="54">
        <f t="shared" si="18"/>
        <v>19140.696</v>
      </c>
      <c r="BF24" s="54">
        <f t="shared" si="18"/>
        <v>20979.863999999998</v>
      </c>
      <c r="BG24" s="54">
        <f t="shared" si="18"/>
        <v>12310.56</v>
      </c>
      <c r="BH24" s="54">
        <f t="shared" si="18"/>
        <v>26608.608</v>
      </c>
      <c r="BI24" s="54">
        <f t="shared" si="18"/>
        <v>15084.143999999998</v>
      </c>
      <c r="BJ24" s="54">
        <f t="shared" si="18"/>
        <v>15136.055999999999</v>
      </c>
      <c r="BK24" s="54">
        <f t="shared" si="18"/>
        <v>26126.568</v>
      </c>
      <c r="BL24" s="54">
        <f t="shared" si="18"/>
        <v>16448.688</v>
      </c>
      <c r="BM24" s="54">
        <f t="shared" si="18"/>
        <v>14920.991999999998</v>
      </c>
      <c r="BN24" s="54">
        <f t="shared" si="18"/>
        <v>16619.255999999998</v>
      </c>
      <c r="BO24" s="54">
        <f t="shared" si="18"/>
        <v>26115.443999999996</v>
      </c>
      <c r="BP24" s="54">
        <f t="shared" si="18"/>
        <v>4887.144</v>
      </c>
      <c r="BQ24" s="54">
        <f t="shared" si="18"/>
        <v>15035.94</v>
      </c>
      <c r="BR24" s="54">
        <f t="shared" si="18"/>
        <v>26326.800000000003</v>
      </c>
      <c r="BS24" s="39">
        <f t="shared" si="18"/>
        <v>16237.331999999999</v>
      </c>
      <c r="BT24" s="8"/>
      <c r="BU24" s="19">
        <f>SUM(BU25:BU28)</f>
        <v>33.76989389920425</v>
      </c>
      <c r="BV24" s="32">
        <f>SUM(BV25:BV28)</f>
        <v>7.68</v>
      </c>
      <c r="BW24" s="22">
        <f>SUM(BW25:BW28)</f>
        <v>14976</v>
      </c>
      <c r="BX24" s="22">
        <f>SUM(BX25:BX28)</f>
        <v>44743.68</v>
      </c>
      <c r="DW24" s="1"/>
      <c r="DX24" s="1"/>
      <c r="DY24" s="1"/>
      <c r="DZ24" s="1"/>
    </row>
    <row r="25" spans="1:130" ht="12.75">
      <c r="A25" s="66" t="s">
        <v>32</v>
      </c>
      <c r="B25" s="66"/>
      <c r="C25" s="66"/>
      <c r="D25" s="66"/>
      <c r="E25" s="66"/>
      <c r="F25" s="66"/>
      <c r="G25" s="7" t="s">
        <v>21</v>
      </c>
      <c r="H25" s="17">
        <v>0.3445907540735127</v>
      </c>
      <c r="I25" s="31">
        <v>0</v>
      </c>
      <c r="J25" s="38">
        <f>$I$25*J39*$B$45</f>
        <v>0</v>
      </c>
      <c r="K25" s="7" t="s">
        <v>21</v>
      </c>
      <c r="L25" s="17">
        <v>0.3445907540735127</v>
      </c>
      <c r="M25" s="9">
        <v>0</v>
      </c>
      <c r="N25" s="52">
        <f t="shared" si="5"/>
        <v>0</v>
      </c>
      <c r="O25" s="52">
        <f t="shared" si="6"/>
        <v>0</v>
      </c>
      <c r="P25" s="52">
        <f t="shared" si="7"/>
        <v>0</v>
      </c>
      <c r="Q25" s="52">
        <f t="shared" si="8"/>
        <v>0</v>
      </c>
      <c r="R25" s="7" t="s">
        <v>21</v>
      </c>
      <c r="S25" s="31">
        <v>0</v>
      </c>
      <c r="T25" s="18">
        <f>$S$25*T39*$B$45</f>
        <v>0</v>
      </c>
      <c r="U25" s="18">
        <f>$S$25*U39*$B$45</f>
        <v>0</v>
      </c>
      <c r="V25" s="18">
        <f>$S$25*V39*$B$45</f>
        <v>0</v>
      </c>
      <c r="W25" s="18">
        <f>$S$25*W39*$B$45</f>
        <v>0</v>
      </c>
      <c r="X25" s="7" t="s">
        <v>21</v>
      </c>
      <c r="Y25" s="17">
        <v>0.3445907540735127</v>
      </c>
      <c r="Z25" s="9">
        <v>0</v>
      </c>
      <c r="AA25" s="18">
        <f aca="true" t="shared" si="19" ref="AA25:BS25">$S$25*AA39*$B$45</f>
        <v>0</v>
      </c>
      <c r="AB25" s="18">
        <f t="shared" si="19"/>
        <v>0</v>
      </c>
      <c r="AC25" s="18">
        <f t="shared" si="19"/>
        <v>0</v>
      </c>
      <c r="AD25" s="18">
        <f t="shared" si="19"/>
        <v>0</v>
      </c>
      <c r="AE25" s="18">
        <f t="shared" si="19"/>
        <v>0</v>
      </c>
      <c r="AF25" s="18">
        <f t="shared" si="19"/>
        <v>0</v>
      </c>
      <c r="AG25" s="18">
        <f t="shared" si="19"/>
        <v>0</v>
      </c>
      <c r="AH25" s="18">
        <f t="shared" si="19"/>
        <v>0</v>
      </c>
      <c r="AI25" s="18">
        <f t="shared" si="19"/>
        <v>0</v>
      </c>
      <c r="AJ25" s="18">
        <f t="shared" si="19"/>
        <v>0</v>
      </c>
      <c r="AK25" s="18">
        <f t="shared" si="19"/>
        <v>0</v>
      </c>
      <c r="AL25" s="18">
        <f t="shared" si="19"/>
        <v>0</v>
      </c>
      <c r="AM25" s="52">
        <f t="shared" si="19"/>
        <v>0</v>
      </c>
      <c r="AN25" s="52">
        <f t="shared" si="19"/>
        <v>0</v>
      </c>
      <c r="AO25" s="52">
        <f t="shared" si="19"/>
        <v>0</v>
      </c>
      <c r="AP25" s="52">
        <f t="shared" si="19"/>
        <v>0</v>
      </c>
      <c r="AQ25" s="52">
        <f t="shared" si="19"/>
        <v>0</v>
      </c>
      <c r="AR25" s="52">
        <f t="shared" si="19"/>
        <v>0</v>
      </c>
      <c r="AS25" s="52">
        <f t="shared" si="19"/>
        <v>0</v>
      </c>
      <c r="AT25" s="52">
        <f t="shared" si="19"/>
        <v>0</v>
      </c>
      <c r="AU25" s="52">
        <f t="shared" si="19"/>
        <v>0</v>
      </c>
      <c r="AV25" s="52">
        <f t="shared" si="19"/>
        <v>0</v>
      </c>
      <c r="AW25" s="52">
        <f t="shared" si="19"/>
        <v>0</v>
      </c>
      <c r="AX25" s="52">
        <f t="shared" si="19"/>
        <v>0</v>
      </c>
      <c r="AY25" s="52">
        <f t="shared" si="19"/>
        <v>0</v>
      </c>
      <c r="AZ25" s="52">
        <f t="shared" si="19"/>
        <v>0</v>
      </c>
      <c r="BA25" s="52">
        <f t="shared" si="19"/>
        <v>0</v>
      </c>
      <c r="BB25" s="52">
        <f t="shared" si="19"/>
        <v>0</v>
      </c>
      <c r="BC25" s="52">
        <f t="shared" si="19"/>
        <v>0</v>
      </c>
      <c r="BD25" s="52">
        <f t="shared" si="19"/>
        <v>0</v>
      </c>
      <c r="BE25" s="52">
        <f t="shared" si="19"/>
        <v>0</v>
      </c>
      <c r="BF25" s="52">
        <f t="shared" si="19"/>
        <v>0</v>
      </c>
      <c r="BG25" s="52">
        <f t="shared" si="19"/>
        <v>0</v>
      </c>
      <c r="BH25" s="52">
        <f t="shared" si="19"/>
        <v>0</v>
      </c>
      <c r="BI25" s="52">
        <f t="shared" si="19"/>
        <v>0</v>
      </c>
      <c r="BJ25" s="52">
        <f t="shared" si="19"/>
        <v>0</v>
      </c>
      <c r="BK25" s="52">
        <f t="shared" si="19"/>
        <v>0</v>
      </c>
      <c r="BL25" s="52">
        <f t="shared" si="19"/>
        <v>0</v>
      </c>
      <c r="BM25" s="52">
        <f t="shared" si="19"/>
        <v>0</v>
      </c>
      <c r="BN25" s="52">
        <f t="shared" si="19"/>
        <v>0</v>
      </c>
      <c r="BO25" s="52">
        <f t="shared" si="19"/>
        <v>0</v>
      </c>
      <c r="BP25" s="52">
        <f t="shared" si="19"/>
        <v>0</v>
      </c>
      <c r="BQ25" s="52">
        <f t="shared" si="19"/>
        <v>0</v>
      </c>
      <c r="BR25" s="52">
        <f t="shared" si="19"/>
        <v>0</v>
      </c>
      <c r="BS25" s="38">
        <f t="shared" si="19"/>
        <v>0</v>
      </c>
      <c r="BT25" s="7" t="s">
        <v>21</v>
      </c>
      <c r="BU25" s="17">
        <v>0.3445907540735127</v>
      </c>
      <c r="BV25" s="31">
        <v>0</v>
      </c>
      <c r="BW25" s="21">
        <f>BV25*$BW$39*$B$45</f>
        <v>0</v>
      </c>
      <c r="BX25" s="18">
        <f>BV25*$BX$39*$B$45</f>
        <v>0</v>
      </c>
      <c r="DW25" s="1"/>
      <c r="DX25" s="1"/>
      <c r="DY25" s="1"/>
      <c r="DZ25" s="1"/>
    </row>
    <row r="26" spans="1:130" ht="37.5" customHeight="1">
      <c r="A26" s="68" t="s">
        <v>33</v>
      </c>
      <c r="B26" s="68"/>
      <c r="C26" s="68"/>
      <c r="D26" s="68"/>
      <c r="E26" s="68"/>
      <c r="F26" s="68"/>
      <c r="G26" s="7" t="s">
        <v>48</v>
      </c>
      <c r="H26" s="17">
        <v>7.580996589617279</v>
      </c>
      <c r="I26" s="9">
        <v>0.35</v>
      </c>
      <c r="J26" s="38">
        <f>$I$26*J39*$B$45</f>
        <v>2082.36</v>
      </c>
      <c r="K26" s="7" t="s">
        <v>48</v>
      </c>
      <c r="L26" s="17">
        <v>7.580996589617279</v>
      </c>
      <c r="M26" s="9">
        <v>0.11</v>
      </c>
      <c r="N26" s="52">
        <f t="shared" si="5"/>
        <v>433.752</v>
      </c>
      <c r="O26" s="52">
        <f t="shared" si="6"/>
        <v>433.752</v>
      </c>
      <c r="P26" s="52">
        <f t="shared" si="7"/>
        <v>1239.348</v>
      </c>
      <c r="Q26" s="52">
        <f t="shared" si="8"/>
        <v>433.752</v>
      </c>
      <c r="R26" s="7" t="s">
        <v>48</v>
      </c>
      <c r="S26" s="9">
        <v>0.35</v>
      </c>
      <c r="T26" s="18">
        <f>$S$26*T39*$B$45</f>
        <v>1246.56</v>
      </c>
      <c r="U26" s="18">
        <f>$S$26*U39*$B$45</f>
        <v>3349.9199999999996</v>
      </c>
      <c r="V26" s="18">
        <f>$S$26*V39*$B$45</f>
        <v>2151.66</v>
      </c>
      <c r="W26" s="18">
        <f>$S$26*W39*$B$45</f>
        <v>3459.12</v>
      </c>
      <c r="X26" s="7" t="s">
        <v>48</v>
      </c>
      <c r="Y26" s="17">
        <v>7.580996589617279</v>
      </c>
      <c r="Z26" s="9">
        <v>0.11</v>
      </c>
      <c r="AA26" s="18">
        <f aca="true" t="shared" si="20" ref="AA26:BS26">$Z$26*AA39*$B$45</f>
        <v>661.848</v>
      </c>
      <c r="AB26" s="18">
        <f t="shared" si="20"/>
        <v>687.0600000000001</v>
      </c>
      <c r="AC26" s="18">
        <f t="shared" si="20"/>
        <v>695.904</v>
      </c>
      <c r="AD26" s="18">
        <f t="shared" si="20"/>
        <v>686.136</v>
      </c>
      <c r="AE26" s="18">
        <f t="shared" si="20"/>
        <v>642.576</v>
      </c>
      <c r="AF26" s="18">
        <f t="shared" si="20"/>
        <v>2510.112</v>
      </c>
      <c r="AG26" s="18">
        <f t="shared" si="20"/>
        <v>929.28</v>
      </c>
      <c r="AH26" s="18">
        <f t="shared" si="20"/>
        <v>946.572</v>
      </c>
      <c r="AI26" s="18">
        <f t="shared" si="20"/>
        <v>939.4440000000001</v>
      </c>
      <c r="AJ26" s="18">
        <f t="shared" si="20"/>
        <v>523.644</v>
      </c>
      <c r="AK26" s="18">
        <f t="shared" si="20"/>
        <v>945.78</v>
      </c>
      <c r="AL26" s="18">
        <f t="shared" si="20"/>
        <v>933.3720000000001</v>
      </c>
      <c r="AM26" s="52">
        <f t="shared" si="20"/>
        <v>440.748</v>
      </c>
      <c r="AN26" s="52">
        <f t="shared" si="20"/>
        <v>527.208</v>
      </c>
      <c r="AO26" s="52">
        <f t="shared" si="20"/>
        <v>928.356</v>
      </c>
      <c r="AP26" s="52">
        <f t="shared" si="20"/>
        <v>924.528</v>
      </c>
      <c r="AQ26" s="52">
        <f t="shared" si="20"/>
        <v>442.9920000000001</v>
      </c>
      <c r="AR26" s="52">
        <f t="shared" si="20"/>
        <v>258.456</v>
      </c>
      <c r="AS26" s="52">
        <f t="shared" si="20"/>
        <v>391.248</v>
      </c>
      <c r="AT26" s="52">
        <f t="shared" si="20"/>
        <v>694.452</v>
      </c>
      <c r="AU26" s="52">
        <f t="shared" si="20"/>
        <v>685.74</v>
      </c>
      <c r="AV26" s="52">
        <f t="shared" si="20"/>
        <v>923.076</v>
      </c>
      <c r="AW26" s="52">
        <f t="shared" si="20"/>
        <v>465.432</v>
      </c>
      <c r="AX26" s="52">
        <f t="shared" si="20"/>
        <v>653.532</v>
      </c>
      <c r="AY26" s="52">
        <f t="shared" si="20"/>
        <v>668.052</v>
      </c>
      <c r="AZ26" s="52">
        <f t="shared" si="20"/>
        <v>679.272</v>
      </c>
      <c r="BA26" s="52">
        <f t="shared" si="20"/>
        <v>678.48</v>
      </c>
      <c r="BB26" s="52">
        <f t="shared" si="20"/>
        <v>682.968</v>
      </c>
      <c r="BC26" s="52">
        <f t="shared" si="20"/>
        <v>689.04</v>
      </c>
      <c r="BD26" s="52">
        <f t="shared" si="20"/>
        <v>680.9879999999999</v>
      </c>
      <c r="BE26" s="52">
        <f t="shared" si="20"/>
        <v>681.384</v>
      </c>
      <c r="BF26" s="52">
        <f t="shared" si="20"/>
        <v>746.8559999999999</v>
      </c>
      <c r="BG26" s="52">
        <f t="shared" si="20"/>
        <v>438.24</v>
      </c>
      <c r="BH26" s="52">
        <f t="shared" si="20"/>
        <v>947.2320000000001</v>
      </c>
      <c r="BI26" s="52">
        <f t="shared" si="20"/>
        <v>536.9760000000001</v>
      </c>
      <c r="BJ26" s="52">
        <f t="shared" si="20"/>
        <v>538.8240000000001</v>
      </c>
      <c r="BK26" s="52">
        <f t="shared" si="20"/>
        <v>930.072</v>
      </c>
      <c r="BL26" s="52">
        <f t="shared" si="20"/>
        <v>585.552</v>
      </c>
      <c r="BM26" s="52">
        <f t="shared" si="20"/>
        <v>531.1679999999999</v>
      </c>
      <c r="BN26" s="52">
        <f t="shared" si="20"/>
        <v>591.624</v>
      </c>
      <c r="BO26" s="52">
        <f t="shared" si="20"/>
        <v>929.6759999999999</v>
      </c>
      <c r="BP26" s="52">
        <f t="shared" si="20"/>
        <v>173.976</v>
      </c>
      <c r="BQ26" s="52">
        <f t="shared" si="20"/>
        <v>535.26</v>
      </c>
      <c r="BR26" s="52">
        <f t="shared" si="20"/>
        <v>937.1999999999999</v>
      </c>
      <c r="BS26" s="38">
        <f t="shared" si="20"/>
        <v>578.028</v>
      </c>
      <c r="BT26" s="7" t="s">
        <v>48</v>
      </c>
      <c r="BU26" s="17">
        <v>7.580996589617279</v>
      </c>
      <c r="BV26" s="9">
        <v>1.89</v>
      </c>
      <c r="BW26" s="21">
        <f>BV26*$BW$39*$B$45</f>
        <v>3685.5</v>
      </c>
      <c r="BX26" s="18">
        <f>BV26*$BX$39*$B$45</f>
        <v>11011.14</v>
      </c>
      <c r="DW26" s="1"/>
      <c r="DX26" s="1"/>
      <c r="DY26" s="1"/>
      <c r="DZ26" s="1"/>
    </row>
    <row r="27" spans="1:130" ht="66.75" customHeight="1">
      <c r="A27" s="68" t="s">
        <v>34</v>
      </c>
      <c r="B27" s="68"/>
      <c r="C27" s="68"/>
      <c r="D27" s="68"/>
      <c r="E27" s="68"/>
      <c r="F27" s="68"/>
      <c r="G27" s="10" t="s">
        <v>22</v>
      </c>
      <c r="H27" s="20">
        <v>2.067544524441076</v>
      </c>
      <c r="I27" s="31">
        <v>0.04</v>
      </c>
      <c r="J27" s="40">
        <f>$I$27*J39*$B$45</f>
        <v>237.984</v>
      </c>
      <c r="K27" s="10" t="s">
        <v>22</v>
      </c>
      <c r="L27" s="20">
        <v>2.067544524441076</v>
      </c>
      <c r="M27" s="9">
        <v>0.04</v>
      </c>
      <c r="N27" s="52">
        <f t="shared" si="5"/>
        <v>157.728</v>
      </c>
      <c r="O27" s="52">
        <f t="shared" si="6"/>
        <v>157.728</v>
      </c>
      <c r="P27" s="52">
        <f t="shared" si="7"/>
        <v>450.67199999999997</v>
      </c>
      <c r="Q27" s="52">
        <f t="shared" si="8"/>
        <v>157.728</v>
      </c>
      <c r="R27" s="10" t="s">
        <v>22</v>
      </c>
      <c r="S27" s="31">
        <v>0.04</v>
      </c>
      <c r="T27" s="18">
        <f>$S$27*T39*$B$45</f>
        <v>142.464</v>
      </c>
      <c r="U27" s="18">
        <f>$S$27*U39*$B$45</f>
        <v>382.848</v>
      </c>
      <c r="V27" s="18">
        <f>$S$27*V39*$B$45</f>
        <v>245.90399999999997</v>
      </c>
      <c r="W27" s="18">
        <f>$S$27*W39*$B$45</f>
        <v>395.32800000000003</v>
      </c>
      <c r="X27" s="10" t="s">
        <v>22</v>
      </c>
      <c r="Y27" s="20">
        <v>2.067544524441076</v>
      </c>
      <c r="Z27" s="9">
        <v>0.04</v>
      </c>
      <c r="AA27" s="18">
        <f aca="true" t="shared" si="21" ref="AA27:BS27">$Z$27*AA39*$B$45</f>
        <v>240.67200000000003</v>
      </c>
      <c r="AB27" s="18">
        <f t="shared" si="21"/>
        <v>249.84</v>
      </c>
      <c r="AC27" s="18">
        <f t="shared" si="21"/>
        <v>253.056</v>
      </c>
      <c r="AD27" s="18">
        <f t="shared" si="21"/>
        <v>249.50399999999996</v>
      </c>
      <c r="AE27" s="18">
        <f t="shared" si="21"/>
        <v>233.66400000000002</v>
      </c>
      <c r="AF27" s="18">
        <f t="shared" si="21"/>
        <v>912.7679999999999</v>
      </c>
      <c r="AG27" s="18">
        <f t="shared" si="21"/>
        <v>337.92</v>
      </c>
      <c r="AH27" s="18">
        <f t="shared" si="21"/>
        <v>344.208</v>
      </c>
      <c r="AI27" s="18">
        <f t="shared" si="21"/>
        <v>341.61600000000004</v>
      </c>
      <c r="AJ27" s="18">
        <f t="shared" si="21"/>
        <v>190.416</v>
      </c>
      <c r="AK27" s="18">
        <f t="shared" si="21"/>
        <v>343.92</v>
      </c>
      <c r="AL27" s="18">
        <f t="shared" si="21"/>
        <v>339.408</v>
      </c>
      <c r="AM27" s="55">
        <f t="shared" si="21"/>
        <v>160.272</v>
      </c>
      <c r="AN27" s="55">
        <f t="shared" si="21"/>
        <v>191.712</v>
      </c>
      <c r="AO27" s="55">
        <f t="shared" si="21"/>
        <v>337.58399999999995</v>
      </c>
      <c r="AP27" s="55">
        <f t="shared" si="21"/>
        <v>336.192</v>
      </c>
      <c r="AQ27" s="55">
        <f t="shared" si="21"/>
        <v>161.08800000000002</v>
      </c>
      <c r="AR27" s="55">
        <f t="shared" si="21"/>
        <v>93.98400000000001</v>
      </c>
      <c r="AS27" s="55">
        <f t="shared" si="21"/>
        <v>142.272</v>
      </c>
      <c r="AT27" s="55">
        <f t="shared" si="21"/>
        <v>252.52800000000002</v>
      </c>
      <c r="AU27" s="55">
        <f t="shared" si="21"/>
        <v>249.36</v>
      </c>
      <c r="AV27" s="55">
        <f t="shared" si="21"/>
        <v>335.664</v>
      </c>
      <c r="AW27" s="55">
        <f t="shared" si="21"/>
        <v>169.24800000000002</v>
      </c>
      <c r="AX27" s="55">
        <f t="shared" si="21"/>
        <v>237.64800000000002</v>
      </c>
      <c r="AY27" s="55">
        <f t="shared" si="21"/>
        <v>242.928</v>
      </c>
      <c r="AZ27" s="55">
        <f t="shared" si="21"/>
        <v>247.00799999999998</v>
      </c>
      <c r="BA27" s="55">
        <f t="shared" si="21"/>
        <v>246.71999999999997</v>
      </c>
      <c r="BB27" s="55">
        <f t="shared" si="21"/>
        <v>248.35199999999998</v>
      </c>
      <c r="BC27" s="55">
        <f t="shared" si="21"/>
        <v>250.56</v>
      </c>
      <c r="BD27" s="55">
        <f t="shared" si="21"/>
        <v>247.632</v>
      </c>
      <c r="BE27" s="55">
        <f t="shared" si="21"/>
        <v>247.77600000000004</v>
      </c>
      <c r="BF27" s="55">
        <f t="shared" si="21"/>
        <v>271.58399999999995</v>
      </c>
      <c r="BG27" s="55">
        <f t="shared" si="21"/>
        <v>159.36</v>
      </c>
      <c r="BH27" s="55">
        <f t="shared" si="21"/>
        <v>344.448</v>
      </c>
      <c r="BI27" s="55">
        <f t="shared" si="21"/>
        <v>195.264</v>
      </c>
      <c r="BJ27" s="55">
        <f t="shared" si="21"/>
        <v>195.93599999999998</v>
      </c>
      <c r="BK27" s="55">
        <f t="shared" si="21"/>
        <v>338.208</v>
      </c>
      <c r="BL27" s="55">
        <f t="shared" si="21"/>
        <v>212.928</v>
      </c>
      <c r="BM27" s="55">
        <f t="shared" si="21"/>
        <v>193.152</v>
      </c>
      <c r="BN27" s="55">
        <f t="shared" si="21"/>
        <v>215.13600000000002</v>
      </c>
      <c r="BO27" s="55">
        <f t="shared" si="21"/>
        <v>338.06399999999996</v>
      </c>
      <c r="BP27" s="55">
        <f t="shared" si="21"/>
        <v>63.264</v>
      </c>
      <c r="BQ27" s="55">
        <f t="shared" si="21"/>
        <v>194.64</v>
      </c>
      <c r="BR27" s="55">
        <f t="shared" si="21"/>
        <v>340.8</v>
      </c>
      <c r="BS27" s="40">
        <f t="shared" si="21"/>
        <v>210.19199999999998</v>
      </c>
      <c r="BT27" s="10" t="s">
        <v>22</v>
      </c>
      <c r="BU27" s="20">
        <v>2.067544524441076</v>
      </c>
      <c r="BV27" s="31">
        <v>0.04</v>
      </c>
      <c r="BW27" s="21">
        <f>BV27*$BW$39*$B$45</f>
        <v>78</v>
      </c>
      <c r="BX27" s="18">
        <f>BV27*$BX$39*$B$45</f>
        <v>233.04000000000002</v>
      </c>
      <c r="DW27" s="1"/>
      <c r="DX27" s="1"/>
      <c r="DY27" s="1"/>
      <c r="DZ27" s="1"/>
    </row>
    <row r="28" spans="1:130" ht="68.25" customHeight="1">
      <c r="A28" s="68" t="s">
        <v>35</v>
      </c>
      <c r="B28" s="68"/>
      <c r="C28" s="68"/>
      <c r="D28" s="68"/>
      <c r="E28" s="68"/>
      <c r="F28" s="68"/>
      <c r="G28" s="7" t="s">
        <v>48</v>
      </c>
      <c r="H28" s="17">
        <v>23.776762031072376</v>
      </c>
      <c r="I28" s="31">
        <v>6.65</v>
      </c>
      <c r="J28" s="38">
        <f>$I$28*J39*$B$45</f>
        <v>39564.840000000004</v>
      </c>
      <c r="K28" s="7" t="s">
        <v>48</v>
      </c>
      <c r="L28" s="17">
        <v>23.776762031072376</v>
      </c>
      <c r="M28" s="9">
        <v>2.94</v>
      </c>
      <c r="N28" s="52">
        <f t="shared" si="5"/>
        <v>11593.008000000002</v>
      </c>
      <c r="O28" s="52">
        <f t="shared" si="6"/>
        <v>11593.008000000002</v>
      </c>
      <c r="P28" s="52">
        <f t="shared" si="7"/>
        <v>33124.392</v>
      </c>
      <c r="Q28" s="52">
        <f t="shared" si="8"/>
        <v>11593.008000000002</v>
      </c>
      <c r="R28" s="7" t="s">
        <v>48</v>
      </c>
      <c r="S28" s="31">
        <v>5.25</v>
      </c>
      <c r="T28" s="18">
        <f>$S$28*T39*$B$45</f>
        <v>18698.4</v>
      </c>
      <c r="U28" s="18">
        <f>$S$28*U39*$B$45</f>
        <v>50248.8</v>
      </c>
      <c r="V28" s="18">
        <f>$S$28*V39*$B$45</f>
        <v>32274.899999999998</v>
      </c>
      <c r="W28" s="18">
        <f>$S$28*W39*$B$45</f>
        <v>51886.8</v>
      </c>
      <c r="X28" s="7" t="s">
        <v>48</v>
      </c>
      <c r="Y28" s="17">
        <v>23.776762031072376</v>
      </c>
      <c r="Z28" s="9">
        <v>2.94</v>
      </c>
      <c r="AA28" s="18">
        <f aca="true" t="shared" si="22" ref="AA28:BS28">$Z$28*AA39*$B$45</f>
        <v>17689.392</v>
      </c>
      <c r="AB28" s="18">
        <f t="shared" si="22"/>
        <v>18363.239999999998</v>
      </c>
      <c r="AC28" s="18">
        <f t="shared" si="22"/>
        <v>18599.616</v>
      </c>
      <c r="AD28" s="18">
        <f t="shared" si="22"/>
        <v>18338.543999999998</v>
      </c>
      <c r="AE28" s="18">
        <f t="shared" si="22"/>
        <v>17174.304</v>
      </c>
      <c r="AF28" s="18">
        <f t="shared" si="22"/>
        <v>67088.448</v>
      </c>
      <c r="AG28" s="18">
        <f t="shared" si="22"/>
        <v>24837.119999999995</v>
      </c>
      <c r="AH28" s="18">
        <f t="shared" si="22"/>
        <v>25299.288</v>
      </c>
      <c r="AI28" s="18">
        <f t="shared" si="22"/>
        <v>25108.776</v>
      </c>
      <c r="AJ28" s="18">
        <f t="shared" si="22"/>
        <v>13995.576000000001</v>
      </c>
      <c r="AK28" s="18">
        <f t="shared" si="22"/>
        <v>25278.119999999995</v>
      </c>
      <c r="AL28" s="18">
        <f t="shared" si="22"/>
        <v>24946.488000000005</v>
      </c>
      <c r="AM28" s="52">
        <f t="shared" si="22"/>
        <v>11779.991999999998</v>
      </c>
      <c r="AN28" s="52">
        <f t="shared" si="22"/>
        <v>14090.831999999999</v>
      </c>
      <c r="AO28" s="52">
        <f t="shared" si="22"/>
        <v>24812.424</v>
      </c>
      <c r="AP28" s="52">
        <f t="shared" si="22"/>
        <v>24710.112</v>
      </c>
      <c r="AQ28" s="52">
        <f t="shared" si="22"/>
        <v>11839.968</v>
      </c>
      <c r="AR28" s="52">
        <f t="shared" si="22"/>
        <v>6907.8240000000005</v>
      </c>
      <c r="AS28" s="52">
        <f t="shared" si="22"/>
        <v>10456.991999999998</v>
      </c>
      <c r="AT28" s="52">
        <f t="shared" si="22"/>
        <v>18560.808</v>
      </c>
      <c r="AU28" s="52">
        <f t="shared" si="22"/>
        <v>18327.96</v>
      </c>
      <c r="AV28" s="52">
        <f t="shared" si="22"/>
        <v>24671.304</v>
      </c>
      <c r="AW28" s="52">
        <f t="shared" si="22"/>
        <v>12439.728</v>
      </c>
      <c r="AX28" s="52">
        <f t="shared" si="22"/>
        <v>17467.128</v>
      </c>
      <c r="AY28" s="52">
        <f t="shared" si="22"/>
        <v>17855.208</v>
      </c>
      <c r="AZ28" s="52">
        <f t="shared" si="22"/>
        <v>18155.088</v>
      </c>
      <c r="BA28" s="52">
        <f t="shared" si="22"/>
        <v>18133.920000000002</v>
      </c>
      <c r="BB28" s="52">
        <f t="shared" si="22"/>
        <v>18253.872</v>
      </c>
      <c r="BC28" s="52">
        <f t="shared" si="22"/>
        <v>18416.16</v>
      </c>
      <c r="BD28" s="52">
        <f t="shared" si="22"/>
        <v>18200.951999999997</v>
      </c>
      <c r="BE28" s="52">
        <f t="shared" si="22"/>
        <v>18211.536</v>
      </c>
      <c r="BF28" s="52">
        <f t="shared" si="22"/>
        <v>19961.424</v>
      </c>
      <c r="BG28" s="52">
        <f t="shared" si="22"/>
        <v>11712.96</v>
      </c>
      <c r="BH28" s="52">
        <f t="shared" si="22"/>
        <v>25316.928</v>
      </c>
      <c r="BI28" s="52">
        <f t="shared" si="22"/>
        <v>14351.903999999999</v>
      </c>
      <c r="BJ28" s="52">
        <f t="shared" si="22"/>
        <v>14401.295999999998</v>
      </c>
      <c r="BK28" s="52">
        <f t="shared" si="22"/>
        <v>24858.288</v>
      </c>
      <c r="BL28" s="52">
        <f t="shared" si="22"/>
        <v>15650.207999999999</v>
      </c>
      <c r="BM28" s="52">
        <f t="shared" si="22"/>
        <v>14196.671999999999</v>
      </c>
      <c r="BN28" s="52">
        <f t="shared" si="22"/>
        <v>15812.496</v>
      </c>
      <c r="BO28" s="52">
        <f t="shared" si="22"/>
        <v>24847.703999999998</v>
      </c>
      <c r="BP28" s="52">
        <f t="shared" si="22"/>
        <v>4649.904</v>
      </c>
      <c r="BQ28" s="52">
        <f t="shared" si="22"/>
        <v>14306.04</v>
      </c>
      <c r="BR28" s="52">
        <f t="shared" si="22"/>
        <v>25048.800000000003</v>
      </c>
      <c r="BS28" s="38">
        <f t="shared" si="22"/>
        <v>15449.112</v>
      </c>
      <c r="BT28" s="7" t="s">
        <v>48</v>
      </c>
      <c r="BU28" s="17">
        <v>23.776762031072376</v>
      </c>
      <c r="BV28" s="31">
        <v>5.75</v>
      </c>
      <c r="BW28" s="21">
        <f>BV28*$BW$39*$B$45</f>
        <v>11212.5</v>
      </c>
      <c r="BX28" s="18">
        <f>BV28*$BX$39*$B$45</f>
        <v>33499.5</v>
      </c>
      <c r="DW28" s="1"/>
      <c r="DX28" s="1"/>
      <c r="DY28" s="1"/>
      <c r="DZ28" s="1"/>
    </row>
    <row r="29" spans="1:130" ht="12.75">
      <c r="A29" s="64" t="s">
        <v>23</v>
      </c>
      <c r="B29" s="64"/>
      <c r="C29" s="64"/>
      <c r="D29" s="64"/>
      <c r="E29" s="64"/>
      <c r="F29" s="64"/>
      <c r="G29" s="8"/>
      <c r="H29" s="19">
        <f>SUM(H30:H32)</f>
        <v>14.81716559302766</v>
      </c>
      <c r="I29" s="32">
        <f>SUM(I30:I35)</f>
        <v>3.55</v>
      </c>
      <c r="J29" s="39">
        <f>SUM(J30:J35)</f>
        <v>21121.079999999998</v>
      </c>
      <c r="K29" s="8"/>
      <c r="L29" s="19">
        <f>SUM(L30:L32)</f>
        <v>14.81716559302766</v>
      </c>
      <c r="M29" s="27">
        <f>SUM(M30:M35)</f>
        <v>3.44</v>
      </c>
      <c r="N29" s="53">
        <f>SUM(N30:N35)</f>
        <v>13564.608</v>
      </c>
      <c r="O29" s="53">
        <f>SUM(O30:O35)</f>
        <v>13564.608</v>
      </c>
      <c r="P29" s="53">
        <f>SUM(P30:P35)</f>
        <v>38757.791999999994</v>
      </c>
      <c r="Q29" s="53">
        <f>SUM(Q30:Q35)</f>
        <v>13564.608</v>
      </c>
      <c r="R29" s="8"/>
      <c r="S29" s="32">
        <f>SUM(S30:S35)</f>
        <v>3.55</v>
      </c>
      <c r="T29" s="19">
        <f>SUM(T30:T35)</f>
        <v>12643.68</v>
      </c>
      <c r="U29" s="19">
        <f>SUM(U30:U35)</f>
        <v>33977.76</v>
      </c>
      <c r="V29" s="19">
        <f>SUM(V30:V35)</f>
        <v>21823.979999999996</v>
      </c>
      <c r="W29" s="19">
        <f>SUM(W30:W35)</f>
        <v>35085.36000000001</v>
      </c>
      <c r="X29" s="8"/>
      <c r="Y29" s="19">
        <f>SUM(Y30:Y32)</f>
        <v>14.81716559302766</v>
      </c>
      <c r="Z29" s="27">
        <f aca="true" t="shared" si="23" ref="Z29:AL29">SUM(Z30:Z35)</f>
        <v>3.44</v>
      </c>
      <c r="AA29" s="16">
        <f t="shared" si="23"/>
        <v>20697.791999999998</v>
      </c>
      <c r="AB29" s="16">
        <f t="shared" si="23"/>
        <v>21486.24</v>
      </c>
      <c r="AC29" s="16">
        <f t="shared" si="23"/>
        <v>21762.816</v>
      </c>
      <c r="AD29" s="16">
        <f t="shared" si="23"/>
        <v>21457.343999999997</v>
      </c>
      <c r="AE29" s="16">
        <f t="shared" si="23"/>
        <v>20095.104000000003</v>
      </c>
      <c r="AF29" s="16">
        <f t="shared" si="23"/>
        <v>78498.048</v>
      </c>
      <c r="AG29" s="16">
        <f>SUM(AG30:AG35)</f>
        <v>29061.120000000003</v>
      </c>
      <c r="AH29" s="16">
        <f>SUM(AH30:AH35)</f>
        <v>29601.888000000003</v>
      </c>
      <c r="AI29" s="16">
        <f>SUM(AI30:AI35)</f>
        <v>29378.976000000002</v>
      </c>
      <c r="AJ29" s="16">
        <f t="shared" si="23"/>
        <v>16375.776</v>
      </c>
      <c r="AK29" s="16">
        <f t="shared" si="23"/>
        <v>29577.120000000003</v>
      </c>
      <c r="AL29" s="16">
        <f t="shared" si="23"/>
        <v>29189.088</v>
      </c>
      <c r="AM29" s="54">
        <f aca="true" t="shared" si="24" ref="AM29:BS29">SUM(AM30:AM35)</f>
        <v>13783.392</v>
      </c>
      <c r="AN29" s="54">
        <f t="shared" si="24"/>
        <v>16487.232</v>
      </c>
      <c r="AO29" s="54">
        <f t="shared" si="24"/>
        <v>29032.223999999995</v>
      </c>
      <c r="AP29" s="54">
        <f t="shared" si="24"/>
        <v>28912.512</v>
      </c>
      <c r="AQ29" s="54">
        <f t="shared" si="24"/>
        <v>13853.568000000001</v>
      </c>
      <c r="AR29" s="54">
        <f t="shared" si="24"/>
        <v>8082.624000000001</v>
      </c>
      <c r="AS29" s="54">
        <f t="shared" si="24"/>
        <v>12235.392</v>
      </c>
      <c r="AT29" s="54">
        <f t="shared" si="24"/>
        <v>21717.408000000003</v>
      </c>
      <c r="AU29" s="54">
        <f t="shared" si="24"/>
        <v>21444.960000000003</v>
      </c>
      <c r="AV29" s="54">
        <f t="shared" si="24"/>
        <v>28867.104</v>
      </c>
      <c r="AW29" s="54">
        <f t="shared" si="24"/>
        <v>14555.328000000001</v>
      </c>
      <c r="AX29" s="54">
        <f t="shared" si="24"/>
        <v>20437.728000000003</v>
      </c>
      <c r="AY29" s="54">
        <f t="shared" si="24"/>
        <v>20891.807999999997</v>
      </c>
      <c r="AZ29" s="54">
        <f t="shared" si="24"/>
        <v>21242.688</v>
      </c>
      <c r="BA29" s="54">
        <f t="shared" si="24"/>
        <v>21217.92</v>
      </c>
      <c r="BB29" s="54">
        <f t="shared" si="24"/>
        <v>21358.271999999997</v>
      </c>
      <c r="BC29" s="54">
        <f t="shared" si="24"/>
        <v>21548.16</v>
      </c>
      <c r="BD29" s="54">
        <f t="shared" si="24"/>
        <v>21296.352</v>
      </c>
      <c r="BE29" s="54">
        <f t="shared" si="24"/>
        <v>21308.736</v>
      </c>
      <c r="BF29" s="54">
        <f t="shared" si="24"/>
        <v>23356.223999999995</v>
      </c>
      <c r="BG29" s="54">
        <f t="shared" si="24"/>
        <v>13704.96</v>
      </c>
      <c r="BH29" s="54">
        <f t="shared" si="24"/>
        <v>29622.528000000002</v>
      </c>
      <c r="BI29" s="54">
        <f t="shared" si="24"/>
        <v>16792.704</v>
      </c>
      <c r="BJ29" s="54">
        <f t="shared" si="24"/>
        <v>16850.496000000003</v>
      </c>
      <c r="BK29" s="54">
        <f t="shared" si="24"/>
        <v>29085.888000000003</v>
      </c>
      <c r="BL29" s="54">
        <f t="shared" si="24"/>
        <v>18311.807999999997</v>
      </c>
      <c r="BM29" s="54">
        <f t="shared" si="24"/>
        <v>16611.071999999996</v>
      </c>
      <c r="BN29" s="54">
        <f t="shared" si="24"/>
        <v>18501.696</v>
      </c>
      <c r="BO29" s="54">
        <f t="shared" si="24"/>
        <v>29073.503999999997</v>
      </c>
      <c r="BP29" s="54">
        <f t="shared" si="24"/>
        <v>5440.704</v>
      </c>
      <c r="BQ29" s="54">
        <f t="shared" si="24"/>
        <v>16739.04</v>
      </c>
      <c r="BR29" s="54">
        <f t="shared" si="24"/>
        <v>29308.8</v>
      </c>
      <c r="BS29" s="39">
        <f t="shared" si="24"/>
        <v>18076.512</v>
      </c>
      <c r="BT29" s="8"/>
      <c r="BU29" s="19">
        <f>SUM(BU30:BU32)</f>
        <v>14.81716559302766</v>
      </c>
      <c r="BV29" s="32">
        <f>SUM(BV30:BV35)</f>
        <v>3.55</v>
      </c>
      <c r="BW29" s="22">
        <f>SUM(BW30:BW35)</f>
        <v>6922.5</v>
      </c>
      <c r="BX29" s="22">
        <f>SUM(BX30:BX35)</f>
        <v>20682.300000000003</v>
      </c>
      <c r="DW29" s="1"/>
      <c r="DX29" s="1"/>
      <c r="DY29" s="1"/>
      <c r="DZ29" s="1"/>
    </row>
    <row r="30" spans="1:130" ht="105.75" customHeight="1">
      <c r="A30" s="68" t="s">
        <v>36</v>
      </c>
      <c r="B30" s="68"/>
      <c r="C30" s="68"/>
      <c r="D30" s="68"/>
      <c r="E30" s="68"/>
      <c r="F30" s="68"/>
      <c r="G30" s="10" t="s">
        <v>49</v>
      </c>
      <c r="H30" s="20">
        <v>11.753978779840848</v>
      </c>
      <c r="I30" s="31">
        <v>1.76</v>
      </c>
      <c r="J30" s="40">
        <f>$I$30*J39*$B$45</f>
        <v>10471.296</v>
      </c>
      <c r="K30" s="10" t="s">
        <v>49</v>
      </c>
      <c r="L30" s="20">
        <v>11.753978779840848</v>
      </c>
      <c r="M30" s="9">
        <v>1.76</v>
      </c>
      <c r="N30" s="52">
        <f t="shared" si="5"/>
        <v>6940.032</v>
      </c>
      <c r="O30" s="52">
        <f t="shared" si="6"/>
        <v>6940.032</v>
      </c>
      <c r="P30" s="52">
        <f t="shared" si="7"/>
        <v>19829.568</v>
      </c>
      <c r="Q30" s="52">
        <f t="shared" si="8"/>
        <v>6940.032</v>
      </c>
      <c r="R30" s="10" t="s">
        <v>49</v>
      </c>
      <c r="S30" s="31">
        <v>1.76</v>
      </c>
      <c r="T30" s="21">
        <f>$S$30*T39*$B$45</f>
        <v>6268.416000000001</v>
      </c>
      <c r="U30" s="21">
        <f>$S$30*U39*$B$45</f>
        <v>16845.312</v>
      </c>
      <c r="V30" s="21">
        <f>$S$30*V39*$B$45</f>
        <v>10819.775999999998</v>
      </c>
      <c r="W30" s="21">
        <f>$S$30*W39*$B$45</f>
        <v>17394.432</v>
      </c>
      <c r="X30" s="10" t="s">
        <v>49</v>
      </c>
      <c r="Y30" s="20">
        <v>11.753978779840848</v>
      </c>
      <c r="Z30" s="9">
        <v>1.76</v>
      </c>
      <c r="AA30" s="21">
        <f aca="true" t="shared" si="25" ref="AA30:BS30">$Z$30*AA39*$B$45</f>
        <v>10589.568</v>
      </c>
      <c r="AB30" s="21">
        <f t="shared" si="25"/>
        <v>10992.960000000001</v>
      </c>
      <c r="AC30" s="21">
        <f t="shared" si="25"/>
        <v>11134.464</v>
      </c>
      <c r="AD30" s="21">
        <f t="shared" si="25"/>
        <v>10978.176</v>
      </c>
      <c r="AE30" s="21">
        <f t="shared" si="25"/>
        <v>10281.216</v>
      </c>
      <c r="AF30" s="21">
        <f t="shared" si="25"/>
        <v>40161.792</v>
      </c>
      <c r="AG30" s="21">
        <f t="shared" si="25"/>
        <v>14868.48</v>
      </c>
      <c r="AH30" s="21">
        <f t="shared" si="25"/>
        <v>15145.152</v>
      </c>
      <c r="AI30" s="21">
        <f t="shared" si="25"/>
        <v>15031.104000000001</v>
      </c>
      <c r="AJ30" s="21">
        <f t="shared" si="25"/>
        <v>8378.304</v>
      </c>
      <c r="AK30" s="21">
        <f t="shared" si="25"/>
        <v>15132.48</v>
      </c>
      <c r="AL30" s="21">
        <f t="shared" si="25"/>
        <v>14933.952000000001</v>
      </c>
      <c r="AM30" s="55">
        <f t="shared" si="25"/>
        <v>7051.968</v>
      </c>
      <c r="AN30" s="55">
        <f t="shared" si="25"/>
        <v>8435.328</v>
      </c>
      <c r="AO30" s="55">
        <f t="shared" si="25"/>
        <v>14853.696</v>
      </c>
      <c r="AP30" s="55">
        <f t="shared" si="25"/>
        <v>14792.448</v>
      </c>
      <c r="AQ30" s="55">
        <f t="shared" si="25"/>
        <v>7087.872000000001</v>
      </c>
      <c r="AR30" s="55">
        <f t="shared" si="25"/>
        <v>4135.296</v>
      </c>
      <c r="AS30" s="55">
        <f t="shared" si="25"/>
        <v>6259.968</v>
      </c>
      <c r="AT30" s="55">
        <f t="shared" si="25"/>
        <v>11111.232</v>
      </c>
      <c r="AU30" s="55">
        <f t="shared" si="25"/>
        <v>10971.84</v>
      </c>
      <c r="AV30" s="55">
        <f t="shared" si="25"/>
        <v>14769.216</v>
      </c>
      <c r="AW30" s="55">
        <f t="shared" si="25"/>
        <v>7446.912</v>
      </c>
      <c r="AX30" s="55">
        <f t="shared" si="25"/>
        <v>10456.512</v>
      </c>
      <c r="AY30" s="55">
        <f t="shared" si="25"/>
        <v>10688.832</v>
      </c>
      <c r="AZ30" s="55">
        <f t="shared" si="25"/>
        <v>10868.352</v>
      </c>
      <c r="BA30" s="55">
        <f t="shared" si="25"/>
        <v>10855.68</v>
      </c>
      <c r="BB30" s="55">
        <f t="shared" si="25"/>
        <v>10927.488</v>
      </c>
      <c r="BC30" s="55">
        <f t="shared" si="25"/>
        <v>11024.64</v>
      </c>
      <c r="BD30" s="55">
        <f t="shared" si="25"/>
        <v>10895.807999999999</v>
      </c>
      <c r="BE30" s="55">
        <f t="shared" si="25"/>
        <v>10902.144</v>
      </c>
      <c r="BF30" s="55">
        <f t="shared" si="25"/>
        <v>11949.695999999998</v>
      </c>
      <c r="BG30" s="55">
        <f t="shared" si="25"/>
        <v>7011.84</v>
      </c>
      <c r="BH30" s="55">
        <f t="shared" si="25"/>
        <v>15155.712000000001</v>
      </c>
      <c r="BI30" s="55">
        <f t="shared" si="25"/>
        <v>8591.616000000002</v>
      </c>
      <c r="BJ30" s="55">
        <f t="shared" si="25"/>
        <v>8621.184000000001</v>
      </c>
      <c r="BK30" s="55">
        <f t="shared" si="25"/>
        <v>14881.152</v>
      </c>
      <c r="BL30" s="55">
        <f t="shared" si="25"/>
        <v>9368.832</v>
      </c>
      <c r="BM30" s="55">
        <f t="shared" si="25"/>
        <v>8498.687999999998</v>
      </c>
      <c r="BN30" s="55">
        <f t="shared" si="25"/>
        <v>9465.984</v>
      </c>
      <c r="BO30" s="55">
        <f t="shared" si="25"/>
        <v>14874.815999999999</v>
      </c>
      <c r="BP30" s="55">
        <f t="shared" si="25"/>
        <v>2783.616</v>
      </c>
      <c r="BQ30" s="55">
        <f t="shared" si="25"/>
        <v>8564.16</v>
      </c>
      <c r="BR30" s="55">
        <f t="shared" si="25"/>
        <v>14995.199999999999</v>
      </c>
      <c r="BS30" s="40">
        <f t="shared" si="25"/>
        <v>9248.448</v>
      </c>
      <c r="BT30" s="10" t="s">
        <v>49</v>
      </c>
      <c r="BU30" s="20">
        <v>11.753978779840848</v>
      </c>
      <c r="BV30" s="31">
        <v>1.76</v>
      </c>
      <c r="BW30" s="21">
        <f aca="true" t="shared" si="26" ref="BW30:BW37">BV30*$BW$39*$B$45</f>
        <v>3432</v>
      </c>
      <c r="BX30" s="18">
        <f aca="true" t="shared" si="27" ref="BX30:BX37">BV30*$BX$39*$B$45</f>
        <v>10253.76</v>
      </c>
      <c r="DW30" s="1"/>
      <c r="DX30" s="1"/>
      <c r="DY30" s="1"/>
      <c r="DZ30" s="1"/>
    </row>
    <row r="31" spans="1:130" ht="60.75" customHeight="1">
      <c r="A31" s="66" t="s">
        <v>37</v>
      </c>
      <c r="B31" s="66"/>
      <c r="C31" s="66"/>
      <c r="D31" s="66"/>
      <c r="E31" s="66"/>
      <c r="F31" s="66"/>
      <c r="G31" s="10" t="s">
        <v>24</v>
      </c>
      <c r="H31" s="20">
        <v>2.2252747252747254</v>
      </c>
      <c r="I31" s="31">
        <v>0.89</v>
      </c>
      <c r="J31" s="40">
        <f>$I$31*J39*$B$45</f>
        <v>5295.144</v>
      </c>
      <c r="K31" s="10" t="s">
        <v>24</v>
      </c>
      <c r="L31" s="20">
        <v>2.2252747252747254</v>
      </c>
      <c r="M31" s="9">
        <v>0.72</v>
      </c>
      <c r="N31" s="52">
        <f t="shared" si="5"/>
        <v>2839.1040000000003</v>
      </c>
      <c r="O31" s="52">
        <f t="shared" si="6"/>
        <v>2839.1040000000003</v>
      </c>
      <c r="P31" s="52">
        <f t="shared" si="7"/>
        <v>8112.096</v>
      </c>
      <c r="Q31" s="52">
        <f t="shared" si="8"/>
        <v>2839.1040000000003</v>
      </c>
      <c r="R31" s="10" t="s">
        <v>24</v>
      </c>
      <c r="S31" s="31">
        <v>0.89</v>
      </c>
      <c r="T31" s="21">
        <f>$S$31*T39*$B$45</f>
        <v>3169.8239999999996</v>
      </c>
      <c r="U31" s="21">
        <f>$S$31*U39*$B$45</f>
        <v>8518.368</v>
      </c>
      <c r="V31" s="21">
        <f>$S$31*V39*$B$45</f>
        <v>5471.364</v>
      </c>
      <c r="W31" s="21">
        <f>$S$31*W39*$B$45</f>
        <v>8796.048</v>
      </c>
      <c r="X31" s="10" t="s">
        <v>24</v>
      </c>
      <c r="Y31" s="20">
        <v>2.2252747252747254</v>
      </c>
      <c r="Z31" s="9">
        <v>0.72</v>
      </c>
      <c r="AA31" s="21">
        <f aca="true" t="shared" si="28" ref="AA31:BS31">$Z$31*AA39*$B$45</f>
        <v>4332.096</v>
      </c>
      <c r="AB31" s="21">
        <f t="shared" si="28"/>
        <v>4497.12</v>
      </c>
      <c r="AC31" s="21">
        <f t="shared" si="28"/>
        <v>4555.008</v>
      </c>
      <c r="AD31" s="21">
        <f t="shared" si="28"/>
        <v>4491.072</v>
      </c>
      <c r="AE31" s="21">
        <f t="shared" si="28"/>
        <v>4205.951999999999</v>
      </c>
      <c r="AF31" s="21">
        <f t="shared" si="28"/>
        <v>16429.823999999997</v>
      </c>
      <c r="AG31" s="21">
        <f t="shared" si="28"/>
        <v>6082.5599999999995</v>
      </c>
      <c r="AH31" s="21">
        <f t="shared" si="28"/>
        <v>6195.744000000001</v>
      </c>
      <c r="AI31" s="21">
        <f t="shared" si="28"/>
        <v>6149.088</v>
      </c>
      <c r="AJ31" s="21">
        <f t="shared" si="28"/>
        <v>3427.4879999999994</v>
      </c>
      <c r="AK31" s="21">
        <f t="shared" si="28"/>
        <v>6190.5599999999995</v>
      </c>
      <c r="AL31" s="21">
        <f t="shared" si="28"/>
        <v>6109.344</v>
      </c>
      <c r="AM31" s="55">
        <f t="shared" si="28"/>
        <v>2884.8959999999997</v>
      </c>
      <c r="AN31" s="55">
        <f t="shared" si="28"/>
        <v>3450.816</v>
      </c>
      <c r="AO31" s="55">
        <f t="shared" si="28"/>
        <v>6076.512</v>
      </c>
      <c r="AP31" s="55">
        <f t="shared" si="28"/>
        <v>6051.455999999999</v>
      </c>
      <c r="AQ31" s="55">
        <f t="shared" si="28"/>
        <v>2899.584</v>
      </c>
      <c r="AR31" s="55">
        <f t="shared" si="28"/>
        <v>1691.712</v>
      </c>
      <c r="AS31" s="55">
        <f t="shared" si="28"/>
        <v>2560.8959999999997</v>
      </c>
      <c r="AT31" s="55">
        <f t="shared" si="28"/>
        <v>4545.504000000001</v>
      </c>
      <c r="AU31" s="55">
        <f t="shared" si="28"/>
        <v>4488.48</v>
      </c>
      <c r="AV31" s="55">
        <f t="shared" si="28"/>
        <v>6041.951999999999</v>
      </c>
      <c r="AW31" s="55">
        <f t="shared" si="28"/>
        <v>3046.464</v>
      </c>
      <c r="AX31" s="55">
        <f t="shared" si="28"/>
        <v>4277.664</v>
      </c>
      <c r="AY31" s="55">
        <f t="shared" si="28"/>
        <v>4372.704</v>
      </c>
      <c r="AZ31" s="55">
        <f t="shared" si="28"/>
        <v>4446.144</v>
      </c>
      <c r="BA31" s="55">
        <f t="shared" si="28"/>
        <v>4440.96</v>
      </c>
      <c r="BB31" s="55">
        <f t="shared" si="28"/>
        <v>4470.335999999999</v>
      </c>
      <c r="BC31" s="55">
        <f t="shared" si="28"/>
        <v>4510.08</v>
      </c>
      <c r="BD31" s="55">
        <f t="shared" si="28"/>
        <v>4457.376</v>
      </c>
      <c r="BE31" s="55">
        <f t="shared" si="28"/>
        <v>4459.968000000001</v>
      </c>
      <c r="BF31" s="55">
        <f t="shared" si="28"/>
        <v>4888.512</v>
      </c>
      <c r="BG31" s="55">
        <f t="shared" si="28"/>
        <v>2868.48</v>
      </c>
      <c r="BH31" s="55">
        <f t="shared" si="28"/>
        <v>6200.064</v>
      </c>
      <c r="BI31" s="55">
        <f t="shared" si="28"/>
        <v>3514.7520000000004</v>
      </c>
      <c r="BJ31" s="55">
        <f t="shared" si="28"/>
        <v>3526.848</v>
      </c>
      <c r="BK31" s="55">
        <f t="shared" si="28"/>
        <v>6087.744000000001</v>
      </c>
      <c r="BL31" s="55">
        <f t="shared" si="28"/>
        <v>3832.7039999999997</v>
      </c>
      <c r="BM31" s="55">
        <f t="shared" si="28"/>
        <v>3476.7359999999994</v>
      </c>
      <c r="BN31" s="55">
        <f t="shared" si="28"/>
        <v>3872.4480000000003</v>
      </c>
      <c r="BO31" s="55">
        <f t="shared" si="28"/>
        <v>6085.151999999999</v>
      </c>
      <c r="BP31" s="55">
        <f t="shared" si="28"/>
        <v>1138.752</v>
      </c>
      <c r="BQ31" s="55">
        <f t="shared" si="28"/>
        <v>3503.5199999999995</v>
      </c>
      <c r="BR31" s="55">
        <f t="shared" si="28"/>
        <v>6134.4</v>
      </c>
      <c r="BS31" s="40">
        <f t="shared" si="28"/>
        <v>3783.455999999999</v>
      </c>
      <c r="BT31" s="10" t="s">
        <v>24</v>
      </c>
      <c r="BU31" s="20">
        <v>2.2252747252747254</v>
      </c>
      <c r="BV31" s="31">
        <v>0.89</v>
      </c>
      <c r="BW31" s="21">
        <f t="shared" si="26"/>
        <v>1735.5</v>
      </c>
      <c r="BX31" s="18">
        <f t="shared" si="27"/>
        <v>5185.14</v>
      </c>
      <c r="DW31" s="1"/>
      <c r="DX31" s="1"/>
      <c r="DY31" s="1"/>
      <c r="DZ31" s="1"/>
    </row>
    <row r="32" spans="1:130" ht="12.75">
      <c r="A32" s="66" t="s">
        <v>38</v>
      </c>
      <c r="B32" s="66"/>
      <c r="C32" s="66"/>
      <c r="D32" s="66"/>
      <c r="E32" s="66"/>
      <c r="F32" s="66"/>
      <c r="G32" s="7" t="s">
        <v>50</v>
      </c>
      <c r="H32" s="17">
        <v>0.8379120879120879</v>
      </c>
      <c r="I32" s="31">
        <v>0.58</v>
      </c>
      <c r="J32" s="38">
        <f>$I$32*J39*$B$45</f>
        <v>3450.7679999999996</v>
      </c>
      <c r="K32" s="7" t="s">
        <v>50</v>
      </c>
      <c r="L32" s="17">
        <v>0.8379120879120879</v>
      </c>
      <c r="M32" s="9">
        <v>0.64</v>
      </c>
      <c r="N32" s="52">
        <f t="shared" si="5"/>
        <v>2523.648</v>
      </c>
      <c r="O32" s="52">
        <f t="shared" si="6"/>
        <v>2523.648</v>
      </c>
      <c r="P32" s="52">
        <f t="shared" si="7"/>
        <v>7210.7519999999995</v>
      </c>
      <c r="Q32" s="52">
        <f t="shared" si="8"/>
        <v>2523.648</v>
      </c>
      <c r="R32" s="7" t="s">
        <v>50</v>
      </c>
      <c r="S32" s="31">
        <v>0.58</v>
      </c>
      <c r="T32" s="21">
        <f>$S$32*T39*$B$45</f>
        <v>2065.728</v>
      </c>
      <c r="U32" s="21">
        <f>$S$32*U39*$B$45</f>
        <v>5551.296</v>
      </c>
      <c r="V32" s="21">
        <f>$S$32*V39*$B$45</f>
        <v>3565.6079999999993</v>
      </c>
      <c r="W32" s="21">
        <f>$S$32*W39*$B$45</f>
        <v>5732.255999999999</v>
      </c>
      <c r="X32" s="7" t="s">
        <v>50</v>
      </c>
      <c r="Y32" s="17">
        <v>0.8379120879120879</v>
      </c>
      <c r="Z32" s="9">
        <v>0.64</v>
      </c>
      <c r="AA32" s="21">
        <f aca="true" t="shared" si="29" ref="AA32:BS32">$Z$32*AA39*$B$45</f>
        <v>3850.7520000000004</v>
      </c>
      <c r="AB32" s="21">
        <f t="shared" si="29"/>
        <v>3997.44</v>
      </c>
      <c r="AC32" s="21">
        <f t="shared" si="29"/>
        <v>4048.896</v>
      </c>
      <c r="AD32" s="21">
        <f t="shared" si="29"/>
        <v>3992.0639999999994</v>
      </c>
      <c r="AE32" s="21">
        <f t="shared" si="29"/>
        <v>3738.6240000000003</v>
      </c>
      <c r="AF32" s="21">
        <f t="shared" si="29"/>
        <v>14604.287999999999</v>
      </c>
      <c r="AG32" s="21">
        <f t="shared" si="29"/>
        <v>5406.72</v>
      </c>
      <c r="AH32" s="21">
        <f t="shared" si="29"/>
        <v>5507.328</v>
      </c>
      <c r="AI32" s="21">
        <f t="shared" si="29"/>
        <v>5465.856000000001</v>
      </c>
      <c r="AJ32" s="21">
        <f t="shared" si="29"/>
        <v>3046.656</v>
      </c>
      <c r="AK32" s="21">
        <f t="shared" si="29"/>
        <v>5502.72</v>
      </c>
      <c r="AL32" s="21">
        <f t="shared" si="29"/>
        <v>5430.528</v>
      </c>
      <c r="AM32" s="52">
        <f t="shared" si="29"/>
        <v>2564.352</v>
      </c>
      <c r="AN32" s="52">
        <f t="shared" si="29"/>
        <v>3067.392</v>
      </c>
      <c r="AO32" s="52">
        <f t="shared" si="29"/>
        <v>5401.343999999999</v>
      </c>
      <c r="AP32" s="52">
        <f t="shared" si="29"/>
        <v>5379.072</v>
      </c>
      <c r="AQ32" s="52">
        <f t="shared" si="29"/>
        <v>2577.4080000000004</v>
      </c>
      <c r="AR32" s="52">
        <f t="shared" si="29"/>
        <v>1503.7440000000001</v>
      </c>
      <c r="AS32" s="52">
        <f t="shared" si="29"/>
        <v>2276.352</v>
      </c>
      <c r="AT32" s="52">
        <f t="shared" si="29"/>
        <v>4040.4480000000003</v>
      </c>
      <c r="AU32" s="52">
        <f t="shared" si="29"/>
        <v>3989.76</v>
      </c>
      <c r="AV32" s="52">
        <f t="shared" si="29"/>
        <v>5370.624</v>
      </c>
      <c r="AW32" s="52">
        <f t="shared" si="29"/>
        <v>2707.9680000000003</v>
      </c>
      <c r="AX32" s="52">
        <f t="shared" si="29"/>
        <v>3802.3680000000004</v>
      </c>
      <c r="AY32" s="52">
        <f t="shared" si="29"/>
        <v>3886.848</v>
      </c>
      <c r="AZ32" s="52">
        <f t="shared" si="29"/>
        <v>3952.1279999999997</v>
      </c>
      <c r="BA32" s="52">
        <f t="shared" si="29"/>
        <v>3947.5199999999995</v>
      </c>
      <c r="BB32" s="52">
        <f t="shared" si="29"/>
        <v>3973.6319999999996</v>
      </c>
      <c r="BC32" s="52">
        <f t="shared" si="29"/>
        <v>4008.96</v>
      </c>
      <c r="BD32" s="52">
        <f t="shared" si="29"/>
        <v>3962.112</v>
      </c>
      <c r="BE32" s="52">
        <f t="shared" si="29"/>
        <v>3964.4160000000006</v>
      </c>
      <c r="BF32" s="52">
        <f t="shared" si="29"/>
        <v>4345.343999999999</v>
      </c>
      <c r="BG32" s="52">
        <f t="shared" si="29"/>
        <v>2549.76</v>
      </c>
      <c r="BH32" s="52">
        <f t="shared" si="29"/>
        <v>5511.168</v>
      </c>
      <c r="BI32" s="52">
        <f t="shared" si="29"/>
        <v>3124.224</v>
      </c>
      <c r="BJ32" s="52">
        <f t="shared" si="29"/>
        <v>3134.9759999999997</v>
      </c>
      <c r="BK32" s="52">
        <f t="shared" si="29"/>
        <v>5411.328</v>
      </c>
      <c r="BL32" s="52">
        <f t="shared" si="29"/>
        <v>3406.848</v>
      </c>
      <c r="BM32" s="52">
        <f t="shared" si="29"/>
        <v>3090.432</v>
      </c>
      <c r="BN32" s="52">
        <f t="shared" si="29"/>
        <v>3442.1760000000004</v>
      </c>
      <c r="BO32" s="52">
        <f t="shared" si="29"/>
        <v>5409.023999999999</v>
      </c>
      <c r="BP32" s="52">
        <f t="shared" si="29"/>
        <v>1012.224</v>
      </c>
      <c r="BQ32" s="52">
        <f t="shared" si="29"/>
        <v>3114.24</v>
      </c>
      <c r="BR32" s="52">
        <f t="shared" si="29"/>
        <v>5452.8</v>
      </c>
      <c r="BS32" s="38">
        <f t="shared" si="29"/>
        <v>3363.0719999999997</v>
      </c>
      <c r="BT32" s="7" t="s">
        <v>50</v>
      </c>
      <c r="BU32" s="17">
        <v>0.8379120879120879</v>
      </c>
      <c r="BV32" s="31">
        <v>0.58</v>
      </c>
      <c r="BW32" s="21">
        <f t="shared" si="26"/>
        <v>1131</v>
      </c>
      <c r="BX32" s="18">
        <f t="shared" si="27"/>
        <v>3379.08</v>
      </c>
      <c r="DW32" s="1"/>
      <c r="DX32" s="1"/>
      <c r="DY32" s="1"/>
      <c r="DZ32" s="1"/>
    </row>
    <row r="33" spans="1:130" ht="12.75">
      <c r="A33" s="66" t="s">
        <v>42</v>
      </c>
      <c r="B33" s="66"/>
      <c r="C33" s="66"/>
      <c r="D33" s="66"/>
      <c r="E33" s="66"/>
      <c r="F33" s="66"/>
      <c r="G33" s="7" t="s">
        <v>48</v>
      </c>
      <c r="H33" s="17">
        <v>0.8379120879120879</v>
      </c>
      <c r="I33" s="31">
        <v>0.32</v>
      </c>
      <c r="J33" s="38">
        <f>$I$33*J39*$B$45</f>
        <v>1903.872</v>
      </c>
      <c r="K33" s="7" t="s">
        <v>48</v>
      </c>
      <c r="L33" s="17">
        <v>0.8379120879120879</v>
      </c>
      <c r="M33" s="9">
        <v>0.32</v>
      </c>
      <c r="N33" s="52">
        <f t="shared" si="5"/>
        <v>1261.824</v>
      </c>
      <c r="O33" s="52">
        <f t="shared" si="6"/>
        <v>1261.824</v>
      </c>
      <c r="P33" s="52">
        <f t="shared" si="7"/>
        <v>3605.3759999999997</v>
      </c>
      <c r="Q33" s="52">
        <f t="shared" si="8"/>
        <v>1261.824</v>
      </c>
      <c r="R33" s="7" t="s">
        <v>48</v>
      </c>
      <c r="S33" s="31">
        <v>0.32</v>
      </c>
      <c r="T33" s="21">
        <f>$S$33*T39*$B$45</f>
        <v>1139.712</v>
      </c>
      <c r="U33" s="21">
        <f>$S$33*U39*$B$45</f>
        <v>3062.784</v>
      </c>
      <c r="V33" s="21">
        <f>$S$33*V39*$B$45</f>
        <v>1967.2319999999997</v>
      </c>
      <c r="W33" s="21">
        <f>$S$33*W39*$B$45</f>
        <v>3162.6240000000003</v>
      </c>
      <c r="X33" s="7" t="s">
        <v>48</v>
      </c>
      <c r="Y33" s="17">
        <v>0.8379120879120879</v>
      </c>
      <c r="Z33" s="9">
        <v>0.32</v>
      </c>
      <c r="AA33" s="21">
        <f aca="true" t="shared" si="30" ref="AA33:BS33">$Z$33*AA39*$B$45</f>
        <v>1925.3760000000002</v>
      </c>
      <c r="AB33" s="21">
        <f t="shared" si="30"/>
        <v>1998.72</v>
      </c>
      <c r="AC33" s="21">
        <f t="shared" si="30"/>
        <v>2024.448</v>
      </c>
      <c r="AD33" s="21">
        <f t="shared" si="30"/>
        <v>1996.0319999999997</v>
      </c>
      <c r="AE33" s="21">
        <f t="shared" si="30"/>
        <v>1869.3120000000001</v>
      </c>
      <c r="AF33" s="21">
        <f t="shared" si="30"/>
        <v>7302.143999999999</v>
      </c>
      <c r="AG33" s="21">
        <f t="shared" si="30"/>
        <v>2703.36</v>
      </c>
      <c r="AH33" s="21">
        <f t="shared" si="30"/>
        <v>2753.664</v>
      </c>
      <c r="AI33" s="21">
        <f t="shared" si="30"/>
        <v>2732.9280000000003</v>
      </c>
      <c r="AJ33" s="21">
        <f t="shared" si="30"/>
        <v>1523.328</v>
      </c>
      <c r="AK33" s="21">
        <f t="shared" si="30"/>
        <v>2751.36</v>
      </c>
      <c r="AL33" s="21">
        <f t="shared" si="30"/>
        <v>2715.264</v>
      </c>
      <c r="AM33" s="52">
        <f t="shared" si="30"/>
        <v>1282.176</v>
      </c>
      <c r="AN33" s="52">
        <f t="shared" si="30"/>
        <v>1533.696</v>
      </c>
      <c r="AO33" s="52">
        <f t="shared" si="30"/>
        <v>2700.6719999999996</v>
      </c>
      <c r="AP33" s="52">
        <f t="shared" si="30"/>
        <v>2689.536</v>
      </c>
      <c r="AQ33" s="52">
        <f t="shared" si="30"/>
        <v>1288.7040000000002</v>
      </c>
      <c r="AR33" s="52">
        <f t="shared" si="30"/>
        <v>751.8720000000001</v>
      </c>
      <c r="AS33" s="52">
        <f t="shared" si="30"/>
        <v>1138.176</v>
      </c>
      <c r="AT33" s="52">
        <f t="shared" si="30"/>
        <v>2020.2240000000002</v>
      </c>
      <c r="AU33" s="52">
        <f t="shared" si="30"/>
        <v>1994.88</v>
      </c>
      <c r="AV33" s="52">
        <f t="shared" si="30"/>
        <v>2685.312</v>
      </c>
      <c r="AW33" s="52">
        <f t="shared" si="30"/>
        <v>1353.9840000000002</v>
      </c>
      <c r="AX33" s="52">
        <f t="shared" si="30"/>
        <v>1901.1840000000002</v>
      </c>
      <c r="AY33" s="52">
        <f t="shared" si="30"/>
        <v>1943.424</v>
      </c>
      <c r="AZ33" s="52">
        <f t="shared" si="30"/>
        <v>1976.0639999999999</v>
      </c>
      <c r="BA33" s="52">
        <f t="shared" si="30"/>
        <v>1973.7599999999998</v>
      </c>
      <c r="BB33" s="52">
        <f t="shared" si="30"/>
        <v>1986.8159999999998</v>
      </c>
      <c r="BC33" s="52">
        <f t="shared" si="30"/>
        <v>2004.48</v>
      </c>
      <c r="BD33" s="52">
        <f t="shared" si="30"/>
        <v>1981.056</v>
      </c>
      <c r="BE33" s="52">
        <f t="shared" si="30"/>
        <v>1982.2080000000003</v>
      </c>
      <c r="BF33" s="52">
        <f t="shared" si="30"/>
        <v>2172.6719999999996</v>
      </c>
      <c r="BG33" s="52">
        <f t="shared" si="30"/>
        <v>1274.88</v>
      </c>
      <c r="BH33" s="52">
        <f t="shared" si="30"/>
        <v>2755.584</v>
      </c>
      <c r="BI33" s="52">
        <f t="shared" si="30"/>
        <v>1562.112</v>
      </c>
      <c r="BJ33" s="52">
        <f t="shared" si="30"/>
        <v>1567.4879999999998</v>
      </c>
      <c r="BK33" s="52">
        <f t="shared" si="30"/>
        <v>2705.664</v>
      </c>
      <c r="BL33" s="52">
        <f t="shared" si="30"/>
        <v>1703.424</v>
      </c>
      <c r="BM33" s="52">
        <f t="shared" si="30"/>
        <v>1545.216</v>
      </c>
      <c r="BN33" s="52">
        <f t="shared" si="30"/>
        <v>1721.0880000000002</v>
      </c>
      <c r="BO33" s="52">
        <f t="shared" si="30"/>
        <v>2704.5119999999997</v>
      </c>
      <c r="BP33" s="52">
        <f t="shared" si="30"/>
        <v>506.112</v>
      </c>
      <c r="BQ33" s="52">
        <f t="shared" si="30"/>
        <v>1557.12</v>
      </c>
      <c r="BR33" s="52">
        <f t="shared" si="30"/>
        <v>2726.4</v>
      </c>
      <c r="BS33" s="38">
        <f t="shared" si="30"/>
        <v>1681.5359999999998</v>
      </c>
      <c r="BT33" s="7" t="s">
        <v>48</v>
      </c>
      <c r="BU33" s="17">
        <v>0.8379120879120879</v>
      </c>
      <c r="BV33" s="31">
        <v>0.32</v>
      </c>
      <c r="BW33" s="21">
        <f t="shared" si="26"/>
        <v>624</v>
      </c>
      <c r="BX33" s="18">
        <f t="shared" si="27"/>
        <v>1864.3200000000002</v>
      </c>
      <c r="DW33" s="1"/>
      <c r="DX33" s="1"/>
      <c r="DY33" s="1"/>
      <c r="DZ33" s="1"/>
    </row>
    <row r="34" spans="1:130" ht="12.75">
      <c r="A34" s="66" t="s">
        <v>43</v>
      </c>
      <c r="B34" s="66"/>
      <c r="C34" s="66"/>
      <c r="D34" s="66"/>
      <c r="E34" s="66"/>
      <c r="F34" s="66"/>
      <c r="G34" s="7" t="s">
        <v>48</v>
      </c>
      <c r="H34" s="17">
        <v>0.8379120879120879</v>
      </c>
      <c r="I34" s="31">
        <v>0</v>
      </c>
      <c r="J34" s="38">
        <f>$I$34*J39*$B$45</f>
        <v>0</v>
      </c>
      <c r="K34" s="7" t="s">
        <v>48</v>
      </c>
      <c r="L34" s="17">
        <v>0.8379120879120879</v>
      </c>
      <c r="M34" s="9">
        <v>0</v>
      </c>
      <c r="N34" s="52">
        <f t="shared" si="5"/>
        <v>0</v>
      </c>
      <c r="O34" s="52">
        <f t="shared" si="6"/>
        <v>0</v>
      </c>
      <c r="P34" s="52">
        <f t="shared" si="7"/>
        <v>0</v>
      </c>
      <c r="Q34" s="52">
        <f t="shared" si="8"/>
        <v>0</v>
      </c>
      <c r="R34" s="7" t="s">
        <v>48</v>
      </c>
      <c r="S34" s="31">
        <v>0</v>
      </c>
      <c r="T34" s="21">
        <f>$S$34*T39*$B$45</f>
        <v>0</v>
      </c>
      <c r="U34" s="21">
        <f>$S$34*U39*$B$45</f>
        <v>0</v>
      </c>
      <c r="V34" s="21">
        <f>$S$34*V39*$B$45</f>
        <v>0</v>
      </c>
      <c r="W34" s="21">
        <f>$S$34*W39*$B$45</f>
        <v>0</v>
      </c>
      <c r="X34" s="7" t="s">
        <v>48</v>
      </c>
      <c r="Y34" s="17">
        <v>0.8379120879120879</v>
      </c>
      <c r="Z34" s="9">
        <v>0</v>
      </c>
      <c r="AA34" s="21">
        <f aca="true" t="shared" si="31" ref="AA34:BS34">$S$34*AA39*$B$45</f>
        <v>0</v>
      </c>
      <c r="AB34" s="21">
        <f t="shared" si="31"/>
        <v>0</v>
      </c>
      <c r="AC34" s="21">
        <f t="shared" si="31"/>
        <v>0</v>
      </c>
      <c r="AD34" s="21">
        <f t="shared" si="31"/>
        <v>0</v>
      </c>
      <c r="AE34" s="21">
        <f t="shared" si="31"/>
        <v>0</v>
      </c>
      <c r="AF34" s="21">
        <f t="shared" si="31"/>
        <v>0</v>
      </c>
      <c r="AG34" s="21">
        <f t="shared" si="31"/>
        <v>0</v>
      </c>
      <c r="AH34" s="21">
        <f t="shared" si="31"/>
        <v>0</v>
      </c>
      <c r="AI34" s="21">
        <f t="shared" si="31"/>
        <v>0</v>
      </c>
      <c r="AJ34" s="21">
        <f t="shared" si="31"/>
        <v>0</v>
      </c>
      <c r="AK34" s="21">
        <f t="shared" si="31"/>
        <v>0</v>
      </c>
      <c r="AL34" s="21">
        <f t="shared" si="31"/>
        <v>0</v>
      </c>
      <c r="AM34" s="52">
        <f t="shared" si="31"/>
        <v>0</v>
      </c>
      <c r="AN34" s="52">
        <f t="shared" si="31"/>
        <v>0</v>
      </c>
      <c r="AO34" s="52">
        <f t="shared" si="31"/>
        <v>0</v>
      </c>
      <c r="AP34" s="52">
        <f t="shared" si="31"/>
        <v>0</v>
      </c>
      <c r="AQ34" s="52">
        <f t="shared" si="31"/>
        <v>0</v>
      </c>
      <c r="AR34" s="52">
        <f t="shared" si="31"/>
        <v>0</v>
      </c>
      <c r="AS34" s="52">
        <f t="shared" si="31"/>
        <v>0</v>
      </c>
      <c r="AT34" s="52">
        <f t="shared" si="31"/>
        <v>0</v>
      </c>
      <c r="AU34" s="52">
        <f t="shared" si="31"/>
        <v>0</v>
      </c>
      <c r="AV34" s="52">
        <f t="shared" si="31"/>
        <v>0</v>
      </c>
      <c r="AW34" s="52">
        <f t="shared" si="31"/>
        <v>0</v>
      </c>
      <c r="AX34" s="52">
        <f t="shared" si="31"/>
        <v>0</v>
      </c>
      <c r="AY34" s="52">
        <f t="shared" si="31"/>
        <v>0</v>
      </c>
      <c r="AZ34" s="52">
        <f t="shared" si="31"/>
        <v>0</v>
      </c>
      <c r="BA34" s="52">
        <f t="shared" si="31"/>
        <v>0</v>
      </c>
      <c r="BB34" s="52">
        <f t="shared" si="31"/>
        <v>0</v>
      </c>
      <c r="BC34" s="52">
        <f t="shared" si="31"/>
        <v>0</v>
      </c>
      <c r="BD34" s="52">
        <f t="shared" si="31"/>
        <v>0</v>
      </c>
      <c r="BE34" s="52">
        <f t="shared" si="31"/>
        <v>0</v>
      </c>
      <c r="BF34" s="52">
        <f t="shared" si="31"/>
        <v>0</v>
      </c>
      <c r="BG34" s="52">
        <f t="shared" si="31"/>
        <v>0</v>
      </c>
      <c r="BH34" s="52">
        <f t="shared" si="31"/>
        <v>0</v>
      </c>
      <c r="BI34" s="52">
        <f t="shared" si="31"/>
        <v>0</v>
      </c>
      <c r="BJ34" s="52">
        <f t="shared" si="31"/>
        <v>0</v>
      </c>
      <c r="BK34" s="52">
        <f t="shared" si="31"/>
        <v>0</v>
      </c>
      <c r="BL34" s="52">
        <f t="shared" si="31"/>
        <v>0</v>
      </c>
      <c r="BM34" s="52">
        <f t="shared" si="31"/>
        <v>0</v>
      </c>
      <c r="BN34" s="52">
        <f t="shared" si="31"/>
        <v>0</v>
      </c>
      <c r="BO34" s="52">
        <f t="shared" si="31"/>
        <v>0</v>
      </c>
      <c r="BP34" s="52">
        <f t="shared" si="31"/>
        <v>0</v>
      </c>
      <c r="BQ34" s="52">
        <f t="shared" si="31"/>
        <v>0</v>
      </c>
      <c r="BR34" s="52">
        <f t="shared" si="31"/>
        <v>0</v>
      </c>
      <c r="BS34" s="38">
        <f t="shared" si="31"/>
        <v>0</v>
      </c>
      <c r="BT34" s="7" t="s">
        <v>48</v>
      </c>
      <c r="BU34" s="17">
        <v>0.8379120879120879</v>
      </c>
      <c r="BV34" s="31">
        <v>0</v>
      </c>
      <c r="BW34" s="21">
        <f t="shared" si="26"/>
        <v>0</v>
      </c>
      <c r="BX34" s="18">
        <f t="shared" si="27"/>
        <v>0</v>
      </c>
      <c r="DW34" s="1"/>
      <c r="DX34" s="1"/>
      <c r="DY34" s="1"/>
      <c r="DZ34" s="1"/>
    </row>
    <row r="35" spans="1:130" ht="12.75">
      <c r="A35" s="66" t="s">
        <v>44</v>
      </c>
      <c r="B35" s="66"/>
      <c r="C35" s="66"/>
      <c r="D35" s="66"/>
      <c r="E35" s="66"/>
      <c r="F35" s="66"/>
      <c r="G35" s="7" t="s">
        <v>21</v>
      </c>
      <c r="H35" s="17">
        <v>0.8379120879120879</v>
      </c>
      <c r="I35" s="31">
        <v>0</v>
      </c>
      <c r="J35" s="38">
        <f>$I$35*J39*$B$45</f>
        <v>0</v>
      </c>
      <c r="K35" s="7" t="s">
        <v>21</v>
      </c>
      <c r="L35" s="17">
        <v>0.8379120879120879</v>
      </c>
      <c r="M35" s="9">
        <v>0</v>
      </c>
      <c r="N35" s="52">
        <f t="shared" si="5"/>
        <v>0</v>
      </c>
      <c r="O35" s="52">
        <f t="shared" si="6"/>
        <v>0</v>
      </c>
      <c r="P35" s="52">
        <f t="shared" si="7"/>
        <v>0</v>
      </c>
      <c r="Q35" s="52">
        <f t="shared" si="8"/>
        <v>0</v>
      </c>
      <c r="R35" s="7" t="s">
        <v>21</v>
      </c>
      <c r="S35" s="31">
        <v>0</v>
      </c>
      <c r="T35" s="21">
        <f>$S$35*T39*$B$45</f>
        <v>0</v>
      </c>
      <c r="U35" s="21">
        <f>$S$35*U39*$B$45</f>
        <v>0</v>
      </c>
      <c r="V35" s="21">
        <f>$S$35*V39*$B$45</f>
        <v>0</v>
      </c>
      <c r="W35" s="21">
        <f>$S$35*W39*$B$45</f>
        <v>0</v>
      </c>
      <c r="X35" s="7" t="s">
        <v>21</v>
      </c>
      <c r="Y35" s="17">
        <v>0.8379120879120879</v>
      </c>
      <c r="Z35" s="9">
        <v>0</v>
      </c>
      <c r="AA35" s="21">
        <f aca="true" t="shared" si="32" ref="AA35:BS35">$S$35*AA39*$B$45</f>
        <v>0</v>
      </c>
      <c r="AB35" s="21">
        <f t="shared" si="32"/>
        <v>0</v>
      </c>
      <c r="AC35" s="21">
        <f t="shared" si="32"/>
        <v>0</v>
      </c>
      <c r="AD35" s="21">
        <f t="shared" si="32"/>
        <v>0</v>
      </c>
      <c r="AE35" s="21">
        <f t="shared" si="32"/>
        <v>0</v>
      </c>
      <c r="AF35" s="21">
        <f t="shared" si="32"/>
        <v>0</v>
      </c>
      <c r="AG35" s="21">
        <f t="shared" si="32"/>
        <v>0</v>
      </c>
      <c r="AH35" s="21">
        <f t="shared" si="32"/>
        <v>0</v>
      </c>
      <c r="AI35" s="21">
        <f t="shared" si="32"/>
        <v>0</v>
      </c>
      <c r="AJ35" s="21">
        <f t="shared" si="32"/>
        <v>0</v>
      </c>
      <c r="AK35" s="21">
        <f t="shared" si="32"/>
        <v>0</v>
      </c>
      <c r="AL35" s="21">
        <f t="shared" si="32"/>
        <v>0</v>
      </c>
      <c r="AM35" s="52">
        <f t="shared" si="32"/>
        <v>0</v>
      </c>
      <c r="AN35" s="52">
        <f t="shared" si="32"/>
        <v>0</v>
      </c>
      <c r="AO35" s="52">
        <f t="shared" si="32"/>
        <v>0</v>
      </c>
      <c r="AP35" s="52">
        <f t="shared" si="32"/>
        <v>0</v>
      </c>
      <c r="AQ35" s="52">
        <f t="shared" si="32"/>
        <v>0</v>
      </c>
      <c r="AR35" s="52">
        <f t="shared" si="32"/>
        <v>0</v>
      </c>
      <c r="AS35" s="52">
        <f t="shared" si="32"/>
        <v>0</v>
      </c>
      <c r="AT35" s="52">
        <f t="shared" si="32"/>
        <v>0</v>
      </c>
      <c r="AU35" s="52">
        <f t="shared" si="32"/>
        <v>0</v>
      </c>
      <c r="AV35" s="52">
        <f t="shared" si="32"/>
        <v>0</v>
      </c>
      <c r="AW35" s="52">
        <f t="shared" si="32"/>
        <v>0</v>
      </c>
      <c r="AX35" s="52">
        <f t="shared" si="32"/>
        <v>0</v>
      </c>
      <c r="AY35" s="52">
        <f t="shared" si="32"/>
        <v>0</v>
      </c>
      <c r="AZ35" s="52">
        <f t="shared" si="32"/>
        <v>0</v>
      </c>
      <c r="BA35" s="52">
        <f t="shared" si="32"/>
        <v>0</v>
      </c>
      <c r="BB35" s="52">
        <f t="shared" si="32"/>
        <v>0</v>
      </c>
      <c r="BC35" s="52">
        <f t="shared" si="32"/>
        <v>0</v>
      </c>
      <c r="BD35" s="52">
        <f t="shared" si="32"/>
        <v>0</v>
      </c>
      <c r="BE35" s="52">
        <f t="shared" si="32"/>
        <v>0</v>
      </c>
      <c r="BF35" s="52">
        <f t="shared" si="32"/>
        <v>0</v>
      </c>
      <c r="BG35" s="52">
        <f t="shared" si="32"/>
        <v>0</v>
      </c>
      <c r="BH35" s="52">
        <f t="shared" si="32"/>
        <v>0</v>
      </c>
      <c r="BI35" s="52">
        <f t="shared" si="32"/>
        <v>0</v>
      </c>
      <c r="BJ35" s="52">
        <f t="shared" si="32"/>
        <v>0</v>
      </c>
      <c r="BK35" s="52">
        <f t="shared" si="32"/>
        <v>0</v>
      </c>
      <c r="BL35" s="52">
        <f t="shared" si="32"/>
        <v>0</v>
      </c>
      <c r="BM35" s="52">
        <f t="shared" si="32"/>
        <v>0</v>
      </c>
      <c r="BN35" s="52">
        <f t="shared" si="32"/>
        <v>0</v>
      </c>
      <c r="BO35" s="52">
        <f t="shared" si="32"/>
        <v>0</v>
      </c>
      <c r="BP35" s="52">
        <f t="shared" si="32"/>
        <v>0</v>
      </c>
      <c r="BQ35" s="52">
        <f t="shared" si="32"/>
        <v>0</v>
      </c>
      <c r="BR35" s="52">
        <f t="shared" si="32"/>
        <v>0</v>
      </c>
      <c r="BS35" s="38">
        <f t="shared" si="32"/>
        <v>0</v>
      </c>
      <c r="BT35" s="7" t="s">
        <v>21</v>
      </c>
      <c r="BU35" s="17">
        <v>0.8379120879120879</v>
      </c>
      <c r="BV35" s="31">
        <v>0</v>
      </c>
      <c r="BW35" s="21">
        <f t="shared" si="26"/>
        <v>0</v>
      </c>
      <c r="BX35" s="18">
        <f t="shared" si="27"/>
        <v>0</v>
      </c>
      <c r="DW35" s="1"/>
      <c r="DX35" s="1"/>
      <c r="DY35" s="1"/>
      <c r="DZ35" s="1"/>
    </row>
    <row r="36" spans="1:130" ht="12.75">
      <c r="A36" s="64" t="s">
        <v>39</v>
      </c>
      <c r="B36" s="64"/>
      <c r="C36" s="64"/>
      <c r="D36" s="64"/>
      <c r="E36" s="64"/>
      <c r="F36" s="64"/>
      <c r="G36" s="8"/>
      <c r="H36" s="19">
        <f>SUM(H38:H40)</f>
        <v>114.22570239999999</v>
      </c>
      <c r="I36" s="32">
        <v>0.62</v>
      </c>
      <c r="J36" s="22">
        <f>$I$36*J39*$B$45</f>
        <v>3688.7520000000004</v>
      </c>
      <c r="K36" s="8"/>
      <c r="L36" s="19">
        <f>SUM(L38:L40)</f>
        <v>114.22570239999999</v>
      </c>
      <c r="M36" s="27">
        <v>0.62</v>
      </c>
      <c r="N36" s="53">
        <f t="shared" si="5"/>
        <v>2444.784</v>
      </c>
      <c r="O36" s="53">
        <f t="shared" si="6"/>
        <v>2444.784</v>
      </c>
      <c r="P36" s="53">
        <f t="shared" si="7"/>
        <v>6985.415999999999</v>
      </c>
      <c r="Q36" s="53">
        <f t="shared" si="8"/>
        <v>2444.784</v>
      </c>
      <c r="R36" s="8"/>
      <c r="S36" s="32">
        <v>0.62</v>
      </c>
      <c r="T36" s="22">
        <f>$S$36*T39*$B$45</f>
        <v>2208.192</v>
      </c>
      <c r="U36" s="22">
        <f>$S$36*U39*$B$45</f>
        <v>5934.144</v>
      </c>
      <c r="V36" s="22">
        <f>$S$36*V39*$B$45</f>
        <v>3811.5119999999997</v>
      </c>
      <c r="W36" s="22">
        <f>$S$36*W39*$B$45</f>
        <v>6127.584</v>
      </c>
      <c r="X36" s="8"/>
      <c r="Y36" s="19">
        <f>SUM(Y38:Y40)</f>
        <v>114.22570239999999</v>
      </c>
      <c r="Z36" s="27">
        <v>0.62</v>
      </c>
      <c r="AA36" s="22">
        <f aca="true" t="shared" si="33" ref="AA36:BS36">$Z$36*AA39*$B$45</f>
        <v>3730.416</v>
      </c>
      <c r="AB36" s="22">
        <f t="shared" si="33"/>
        <v>3872.5199999999995</v>
      </c>
      <c r="AC36" s="22">
        <f t="shared" si="33"/>
        <v>3922.3680000000004</v>
      </c>
      <c r="AD36" s="22">
        <f t="shared" si="33"/>
        <v>3867.3119999999994</v>
      </c>
      <c r="AE36" s="22">
        <f t="shared" si="33"/>
        <v>3621.7920000000004</v>
      </c>
      <c r="AF36" s="22">
        <f t="shared" si="33"/>
        <v>14147.903999999999</v>
      </c>
      <c r="AG36" s="22">
        <f t="shared" si="33"/>
        <v>5237.76</v>
      </c>
      <c r="AH36" s="22">
        <f t="shared" si="33"/>
        <v>5335.224</v>
      </c>
      <c r="AI36" s="22">
        <f t="shared" si="33"/>
        <v>5295.048000000001</v>
      </c>
      <c r="AJ36" s="22">
        <f t="shared" si="33"/>
        <v>2951.448</v>
      </c>
      <c r="AK36" s="22">
        <f t="shared" si="33"/>
        <v>5330.76</v>
      </c>
      <c r="AL36" s="22">
        <f t="shared" si="33"/>
        <v>5260.824</v>
      </c>
      <c r="AM36" s="52">
        <f t="shared" si="33"/>
        <v>2484.2159999999994</v>
      </c>
      <c r="AN36" s="16">
        <f t="shared" si="33"/>
        <v>2971.536</v>
      </c>
      <c r="AO36" s="16">
        <f t="shared" si="33"/>
        <v>5232.552</v>
      </c>
      <c r="AP36" s="16">
        <f t="shared" si="33"/>
        <v>5210.976</v>
      </c>
      <c r="AQ36" s="16">
        <f t="shared" si="33"/>
        <v>2496.864</v>
      </c>
      <c r="AR36" s="52">
        <f t="shared" si="33"/>
        <v>1456.752</v>
      </c>
      <c r="AS36" s="16">
        <f t="shared" si="33"/>
        <v>2205.2159999999994</v>
      </c>
      <c r="AT36" s="16">
        <f t="shared" si="33"/>
        <v>3914.184</v>
      </c>
      <c r="AU36" s="16">
        <f t="shared" si="33"/>
        <v>3865.08</v>
      </c>
      <c r="AV36" s="16">
        <f t="shared" si="33"/>
        <v>5202.7919999999995</v>
      </c>
      <c r="AW36" s="52">
        <f t="shared" si="33"/>
        <v>2623.344</v>
      </c>
      <c r="AX36" s="16">
        <f t="shared" si="33"/>
        <v>3683.544</v>
      </c>
      <c r="AY36" s="16">
        <f t="shared" si="33"/>
        <v>3765.3840000000005</v>
      </c>
      <c r="AZ36" s="16">
        <f t="shared" si="33"/>
        <v>3828.6240000000003</v>
      </c>
      <c r="BA36" s="16">
        <f t="shared" si="33"/>
        <v>3824.16</v>
      </c>
      <c r="BB36" s="16">
        <f t="shared" si="33"/>
        <v>3849.456</v>
      </c>
      <c r="BC36" s="16">
        <f t="shared" si="33"/>
        <v>3883.68</v>
      </c>
      <c r="BD36" s="16">
        <f t="shared" si="33"/>
        <v>3838.2960000000003</v>
      </c>
      <c r="BE36" s="16">
        <f t="shared" si="33"/>
        <v>3840.5280000000002</v>
      </c>
      <c r="BF36" s="16">
        <f t="shared" si="33"/>
        <v>4209.552</v>
      </c>
      <c r="BG36" s="16">
        <f t="shared" si="33"/>
        <v>2470.08</v>
      </c>
      <c r="BH36" s="16">
        <f t="shared" si="33"/>
        <v>5338.944</v>
      </c>
      <c r="BI36" s="16">
        <f t="shared" si="33"/>
        <v>3026.592</v>
      </c>
      <c r="BJ36" s="16">
        <f t="shared" si="33"/>
        <v>3037.008</v>
      </c>
      <c r="BK36" s="16">
        <f t="shared" si="33"/>
        <v>5242.224</v>
      </c>
      <c r="BL36" s="16">
        <f t="shared" si="33"/>
        <v>3300.3840000000005</v>
      </c>
      <c r="BM36" s="16">
        <f t="shared" si="33"/>
        <v>2993.8559999999998</v>
      </c>
      <c r="BN36" s="16">
        <f t="shared" si="33"/>
        <v>3334.608</v>
      </c>
      <c r="BO36" s="16">
        <f t="shared" si="33"/>
        <v>5239.992</v>
      </c>
      <c r="BP36" s="16">
        <f t="shared" si="33"/>
        <v>980.5920000000001</v>
      </c>
      <c r="BQ36" s="16">
        <f t="shared" si="33"/>
        <v>3016.92</v>
      </c>
      <c r="BR36" s="16">
        <f t="shared" si="33"/>
        <v>5282.4</v>
      </c>
      <c r="BS36" s="22">
        <f t="shared" si="33"/>
        <v>3257.9759999999997</v>
      </c>
      <c r="BT36" s="8"/>
      <c r="BU36" s="19">
        <f>SUM(BU38:BU40)</f>
        <v>114.22570239999999</v>
      </c>
      <c r="BV36" s="32">
        <v>0.62</v>
      </c>
      <c r="BW36" s="22">
        <f t="shared" si="26"/>
        <v>1209</v>
      </c>
      <c r="BX36" s="22">
        <f t="shared" si="27"/>
        <v>3612.12</v>
      </c>
      <c r="DW36" s="1"/>
      <c r="DX36" s="1"/>
      <c r="DY36" s="1"/>
      <c r="DZ36" s="1"/>
    </row>
    <row r="37" spans="1:130" ht="12.75">
      <c r="A37" s="72" t="s">
        <v>41</v>
      </c>
      <c r="B37" s="73"/>
      <c r="C37" s="73"/>
      <c r="D37" s="73"/>
      <c r="E37" s="73"/>
      <c r="F37" s="74"/>
      <c r="G37" s="8"/>
      <c r="H37" s="19"/>
      <c r="I37" s="32">
        <v>2.05</v>
      </c>
      <c r="J37" s="39">
        <f>$I$37*J39*$B$45</f>
        <v>12196.68</v>
      </c>
      <c r="K37" s="8"/>
      <c r="L37" s="19"/>
      <c r="M37" s="27">
        <v>2.14</v>
      </c>
      <c r="N37" s="53">
        <f t="shared" si="5"/>
        <v>8438.448</v>
      </c>
      <c r="O37" s="53">
        <f t="shared" si="6"/>
        <v>8438.448</v>
      </c>
      <c r="P37" s="53">
        <f t="shared" si="7"/>
        <v>24110.952</v>
      </c>
      <c r="Q37" s="53">
        <f t="shared" si="8"/>
        <v>8438.448</v>
      </c>
      <c r="R37" s="8"/>
      <c r="S37" s="32">
        <v>1.95</v>
      </c>
      <c r="T37" s="22">
        <f>$S$37*T39*$B$45</f>
        <v>6945.12</v>
      </c>
      <c r="U37" s="22">
        <f>$S$37*U39*$B$45</f>
        <v>18663.84</v>
      </c>
      <c r="V37" s="22">
        <f>$S$37*V39*$B$45</f>
        <v>11987.82</v>
      </c>
      <c r="W37" s="22">
        <f>$S$37*W39*$B$45</f>
        <v>19272.239999999998</v>
      </c>
      <c r="X37" s="8"/>
      <c r="Y37" s="19"/>
      <c r="Z37" s="27">
        <v>2.14</v>
      </c>
      <c r="AA37" s="22">
        <f aca="true" t="shared" si="34" ref="AA37:BS37">$Z$37*AA39*$B$45</f>
        <v>12875.952000000001</v>
      </c>
      <c r="AB37" s="22">
        <f t="shared" si="34"/>
        <v>13366.440000000002</v>
      </c>
      <c r="AC37" s="22">
        <f t="shared" si="34"/>
        <v>13538.496000000001</v>
      </c>
      <c r="AD37" s="22">
        <f t="shared" si="34"/>
        <v>13348.464</v>
      </c>
      <c r="AE37" s="22">
        <f t="shared" si="34"/>
        <v>12501.024000000001</v>
      </c>
      <c r="AF37" s="22">
        <f t="shared" si="34"/>
        <v>48833.088</v>
      </c>
      <c r="AG37" s="22">
        <f t="shared" si="34"/>
        <v>18078.72</v>
      </c>
      <c r="AH37" s="22">
        <f t="shared" si="34"/>
        <v>18415.128</v>
      </c>
      <c r="AI37" s="22">
        <f t="shared" si="34"/>
        <v>18276.456000000002</v>
      </c>
      <c r="AJ37" s="22">
        <f t="shared" si="34"/>
        <v>10187.256</v>
      </c>
      <c r="AK37" s="22">
        <f t="shared" si="34"/>
        <v>18399.72</v>
      </c>
      <c r="AL37" s="22">
        <f t="shared" si="34"/>
        <v>18158.328</v>
      </c>
      <c r="AM37" s="54">
        <f t="shared" si="34"/>
        <v>8574.552</v>
      </c>
      <c r="AN37" s="54">
        <f t="shared" si="34"/>
        <v>10256.592</v>
      </c>
      <c r="AO37" s="54">
        <f t="shared" si="34"/>
        <v>18060.744</v>
      </c>
      <c r="AP37" s="54">
        <f t="shared" si="34"/>
        <v>17986.272</v>
      </c>
      <c r="AQ37" s="54">
        <f t="shared" si="34"/>
        <v>8618.208</v>
      </c>
      <c r="AR37" s="54">
        <f t="shared" si="34"/>
        <v>5028.144</v>
      </c>
      <c r="AS37" s="54">
        <f t="shared" si="34"/>
        <v>7611.552</v>
      </c>
      <c r="AT37" s="54">
        <f t="shared" si="34"/>
        <v>13510.248</v>
      </c>
      <c r="AU37" s="54">
        <f t="shared" si="34"/>
        <v>13340.76</v>
      </c>
      <c r="AV37" s="54">
        <f t="shared" si="34"/>
        <v>17958.023999999998</v>
      </c>
      <c r="AW37" s="54">
        <f t="shared" si="34"/>
        <v>9054.768</v>
      </c>
      <c r="AX37" s="54">
        <f t="shared" si="34"/>
        <v>12714.168000000001</v>
      </c>
      <c r="AY37" s="54">
        <f t="shared" si="34"/>
        <v>12996.648000000001</v>
      </c>
      <c r="AZ37" s="54">
        <f t="shared" si="34"/>
        <v>13214.928000000002</v>
      </c>
      <c r="BA37" s="54">
        <f t="shared" si="34"/>
        <v>13199.52</v>
      </c>
      <c r="BB37" s="54">
        <f t="shared" si="34"/>
        <v>13286.832000000002</v>
      </c>
      <c r="BC37" s="54">
        <f t="shared" si="34"/>
        <v>13404.960000000003</v>
      </c>
      <c r="BD37" s="54">
        <f t="shared" si="34"/>
        <v>13248.312000000002</v>
      </c>
      <c r="BE37" s="54">
        <f t="shared" si="34"/>
        <v>13256.016000000001</v>
      </c>
      <c r="BF37" s="54">
        <f t="shared" si="34"/>
        <v>14529.743999999999</v>
      </c>
      <c r="BG37" s="54">
        <f t="shared" si="34"/>
        <v>8525.76</v>
      </c>
      <c r="BH37" s="54">
        <f t="shared" si="34"/>
        <v>18427.968</v>
      </c>
      <c r="BI37" s="54">
        <f t="shared" si="34"/>
        <v>10446.624</v>
      </c>
      <c r="BJ37" s="54">
        <f t="shared" si="34"/>
        <v>10482.576000000001</v>
      </c>
      <c r="BK37" s="54">
        <f t="shared" si="34"/>
        <v>18094.128</v>
      </c>
      <c r="BL37" s="54">
        <f t="shared" si="34"/>
        <v>11391.648000000001</v>
      </c>
      <c r="BM37" s="54">
        <f t="shared" si="34"/>
        <v>10333.632</v>
      </c>
      <c r="BN37" s="54">
        <f t="shared" si="34"/>
        <v>11509.776</v>
      </c>
      <c r="BO37" s="54">
        <f t="shared" si="34"/>
        <v>18086.424</v>
      </c>
      <c r="BP37" s="54">
        <f t="shared" si="34"/>
        <v>3384.6240000000003</v>
      </c>
      <c r="BQ37" s="54">
        <f t="shared" si="34"/>
        <v>10413.240000000002</v>
      </c>
      <c r="BR37" s="54">
        <f t="shared" si="34"/>
        <v>18232.800000000003</v>
      </c>
      <c r="BS37" s="39">
        <f t="shared" si="34"/>
        <v>11245.272</v>
      </c>
      <c r="BT37" s="8"/>
      <c r="BU37" s="19"/>
      <c r="BV37" s="32">
        <v>2.45</v>
      </c>
      <c r="BW37" s="22">
        <f t="shared" si="26"/>
        <v>4777.500000000001</v>
      </c>
      <c r="BX37" s="22">
        <f t="shared" si="27"/>
        <v>14273.7</v>
      </c>
      <c r="DW37" s="1"/>
      <c r="DX37" s="1"/>
      <c r="DY37" s="1"/>
      <c r="DZ37" s="1"/>
    </row>
    <row r="38" spans="1:130" ht="12.75">
      <c r="A38" s="71" t="s">
        <v>25</v>
      </c>
      <c r="B38" s="71"/>
      <c r="C38" s="71"/>
      <c r="D38" s="71"/>
      <c r="E38" s="71"/>
      <c r="F38" s="71"/>
      <c r="G38" s="11"/>
      <c r="H38" s="24">
        <f>H29+H24+H15+H10</f>
        <v>99.99999999999999</v>
      </c>
      <c r="I38" s="32"/>
      <c r="J38" s="39">
        <f>J29+J24+J15+J10+J36+J37</f>
        <v>108937.176</v>
      </c>
      <c r="K38" s="11"/>
      <c r="L38" s="24">
        <f>L29+L24+L15+L10</f>
        <v>99.99999999999999</v>
      </c>
      <c r="M38" s="9"/>
      <c r="N38" s="54">
        <f>N29+N24+N15+N10+N36+N37</f>
        <v>73658.97600000001</v>
      </c>
      <c r="O38" s="54">
        <f>O29+O24+O15+O10+O36+O37</f>
        <v>73658.97600000001</v>
      </c>
      <c r="P38" s="54">
        <f>P29+P24+P15+P10+P36+P37</f>
        <v>210463.824</v>
      </c>
      <c r="Q38" s="54">
        <f>Q29+Q24+Q15+Q10+Q36+Q37</f>
        <v>73658.97600000001</v>
      </c>
      <c r="R38" s="11"/>
      <c r="S38" s="32"/>
      <c r="T38" s="16">
        <f>T29+T24+T15+T10+T36+T37</f>
        <v>59870.496000000014</v>
      </c>
      <c r="U38" s="16">
        <f>U29+U24+U15+U10+U36+U37</f>
        <v>160891.87200000003</v>
      </c>
      <c r="V38" s="16">
        <f>V29+V24+V15+V10+V36+V37</f>
        <v>103341.15599999999</v>
      </c>
      <c r="W38" s="16">
        <f>W29+W24+W15+W10+W36+W37</f>
        <v>166136.592</v>
      </c>
      <c r="X38" s="11"/>
      <c r="Y38" s="24">
        <f>Y29+Y24+Y15+Y10</f>
        <v>99.99999999999999</v>
      </c>
      <c r="Z38" s="9"/>
      <c r="AA38" s="16">
        <f aca="true" t="shared" si="35" ref="AA38:AL38">AA29+AA24+AA15+AA10+AA36+AA37</f>
        <v>112393.82400000001</v>
      </c>
      <c r="AB38" s="16">
        <f t="shared" si="35"/>
        <v>116675.28000000001</v>
      </c>
      <c r="AC38" s="16">
        <f t="shared" si="35"/>
        <v>118177.152</v>
      </c>
      <c r="AD38" s="16">
        <f t="shared" si="35"/>
        <v>116518.36799999999</v>
      </c>
      <c r="AE38" s="16">
        <f t="shared" si="35"/>
        <v>109121.088</v>
      </c>
      <c r="AF38" s="16">
        <f t="shared" si="35"/>
        <v>426262.65599999996</v>
      </c>
      <c r="AG38" s="16">
        <f>AG29+AG24+AG15+AG10+AG36+AG37</f>
        <v>157808.64</v>
      </c>
      <c r="AH38" s="16">
        <f>AH29+AH24+AH15+AH10+AH36+AH37</f>
        <v>160745.136</v>
      </c>
      <c r="AI38" s="16">
        <f>AI29+AI24+AI15+AI10+AI36+AI37</f>
        <v>159534.67200000002</v>
      </c>
      <c r="AJ38" s="16">
        <f t="shared" si="35"/>
        <v>88924.272</v>
      </c>
      <c r="AK38" s="16">
        <f t="shared" si="35"/>
        <v>160610.64</v>
      </c>
      <c r="AL38" s="16">
        <f t="shared" si="35"/>
        <v>158503.53600000002</v>
      </c>
      <c r="AM38" s="54">
        <f aca="true" t="shared" si="36" ref="AM38:BS38">AM29+AM24+AM15+AM10+AM36+AM37</f>
        <v>74847.02399999999</v>
      </c>
      <c r="AN38" s="54">
        <f t="shared" si="36"/>
        <v>89529.50399999999</v>
      </c>
      <c r="AO38" s="54">
        <f t="shared" si="36"/>
        <v>157651.72799999997</v>
      </c>
      <c r="AP38" s="54">
        <f t="shared" si="36"/>
        <v>157001.664</v>
      </c>
      <c r="AQ38" s="54">
        <f t="shared" si="36"/>
        <v>75228.096</v>
      </c>
      <c r="AR38" s="54">
        <f t="shared" si="36"/>
        <v>43890.528</v>
      </c>
      <c r="AS38" s="54">
        <f t="shared" si="36"/>
        <v>66441.02399999999</v>
      </c>
      <c r="AT38" s="54">
        <f t="shared" si="36"/>
        <v>117930.576</v>
      </c>
      <c r="AU38" s="54">
        <f t="shared" si="36"/>
        <v>116451.12</v>
      </c>
      <c r="AV38" s="54">
        <f t="shared" si="36"/>
        <v>156755.088</v>
      </c>
      <c r="AW38" s="54">
        <f t="shared" si="36"/>
        <v>79038.816</v>
      </c>
      <c r="AX38" s="54">
        <f t="shared" si="36"/>
        <v>110981.61600000001</v>
      </c>
      <c r="AY38" s="54">
        <f t="shared" si="36"/>
        <v>113447.37600000002</v>
      </c>
      <c r="AZ38" s="54">
        <f t="shared" si="36"/>
        <v>115352.73599999999</v>
      </c>
      <c r="BA38" s="54">
        <f t="shared" si="36"/>
        <v>115218.24</v>
      </c>
      <c r="BB38" s="54">
        <f t="shared" si="36"/>
        <v>115980.38399999999</v>
      </c>
      <c r="BC38" s="54">
        <f t="shared" si="36"/>
        <v>117011.52</v>
      </c>
      <c r="BD38" s="54">
        <f t="shared" si="36"/>
        <v>115644.144</v>
      </c>
      <c r="BE38" s="54">
        <f t="shared" si="36"/>
        <v>115711.392</v>
      </c>
      <c r="BF38" s="54">
        <f t="shared" si="36"/>
        <v>126829.72799999997</v>
      </c>
      <c r="BG38" s="54">
        <f t="shared" si="36"/>
        <v>74421.12</v>
      </c>
      <c r="BH38" s="54">
        <f t="shared" si="36"/>
        <v>160857.216</v>
      </c>
      <c r="BI38" s="54">
        <f t="shared" si="36"/>
        <v>91188.288</v>
      </c>
      <c r="BJ38" s="54">
        <f t="shared" si="36"/>
        <v>91502.112</v>
      </c>
      <c r="BK38" s="54">
        <f t="shared" si="36"/>
        <v>157943.13599999997</v>
      </c>
      <c r="BL38" s="54">
        <f t="shared" si="36"/>
        <v>99437.376</v>
      </c>
      <c r="BM38" s="54">
        <f t="shared" si="36"/>
        <v>90201.984</v>
      </c>
      <c r="BN38" s="54">
        <f t="shared" si="36"/>
        <v>100468.512</v>
      </c>
      <c r="BO38" s="54">
        <f t="shared" si="36"/>
        <v>157875.888</v>
      </c>
      <c r="BP38" s="54">
        <f t="shared" si="36"/>
        <v>29544.288</v>
      </c>
      <c r="BQ38" s="54">
        <f t="shared" si="36"/>
        <v>90896.88</v>
      </c>
      <c r="BR38" s="54">
        <f t="shared" si="36"/>
        <v>159153.60000000003</v>
      </c>
      <c r="BS38" s="39">
        <f t="shared" si="36"/>
        <v>98159.66399999999</v>
      </c>
      <c r="BT38" s="11"/>
      <c r="BU38" s="24">
        <f>BU29+BU24+BU15+BU10</f>
        <v>99.99999999999999</v>
      </c>
      <c r="BV38" s="32"/>
      <c r="BW38" s="16">
        <f>BW29+BW24+BW15+BW10+BW36+BW37</f>
        <v>37947</v>
      </c>
      <c r="BX38" s="16">
        <f>BX29+BX24+BX15+BX10+BX36+BX37</f>
        <v>113373.95999999999</v>
      </c>
      <c r="BY38" s="57">
        <f>SUM(J38:BX38)</f>
        <v>6650106.635999999</v>
      </c>
      <c r="BZ38" s="41">
        <f>BY38/12*0.05</f>
        <v>27708.77765</v>
      </c>
      <c r="DW38" s="1"/>
      <c r="DX38" s="1"/>
      <c r="DY38" s="1"/>
      <c r="DZ38" s="1"/>
    </row>
    <row r="39" spans="1:130" ht="12.75">
      <c r="A39" s="71" t="s">
        <v>26</v>
      </c>
      <c r="B39" s="71"/>
      <c r="C39" s="71"/>
      <c r="D39" s="71"/>
      <c r="E39" s="71"/>
      <c r="F39" s="71"/>
      <c r="G39" s="11"/>
      <c r="H39" s="23"/>
      <c r="I39" s="33"/>
      <c r="J39" s="36">
        <v>495.8</v>
      </c>
      <c r="K39" s="11"/>
      <c r="L39" s="23"/>
      <c r="M39" s="28"/>
      <c r="N39" s="56">
        <v>328.6</v>
      </c>
      <c r="O39" s="56">
        <v>328.6</v>
      </c>
      <c r="P39" s="56">
        <v>938.9</v>
      </c>
      <c r="Q39" s="56">
        <v>328.6</v>
      </c>
      <c r="R39" s="11"/>
      <c r="S39" s="33"/>
      <c r="T39" s="16">
        <v>296.8</v>
      </c>
      <c r="U39" s="16">
        <v>797.6</v>
      </c>
      <c r="V39" s="16">
        <v>512.3</v>
      </c>
      <c r="W39" s="16">
        <v>823.6</v>
      </c>
      <c r="X39" s="11"/>
      <c r="Y39" s="23"/>
      <c r="Z39" s="28"/>
      <c r="AA39" s="16">
        <v>501.4</v>
      </c>
      <c r="AB39" s="16">
        <v>520.5</v>
      </c>
      <c r="AC39" s="16">
        <v>527.2</v>
      </c>
      <c r="AD39" s="16">
        <v>519.8</v>
      </c>
      <c r="AE39" s="16">
        <v>486.8</v>
      </c>
      <c r="AF39" s="16">
        <v>1901.6</v>
      </c>
      <c r="AG39" s="16">
        <v>704</v>
      </c>
      <c r="AH39" s="16">
        <v>717.1</v>
      </c>
      <c r="AI39" s="16">
        <v>711.7</v>
      </c>
      <c r="AJ39" s="16">
        <v>396.7</v>
      </c>
      <c r="AK39" s="16">
        <v>716.5</v>
      </c>
      <c r="AL39" s="16">
        <v>707.1</v>
      </c>
      <c r="AM39" s="56">
        <v>333.9</v>
      </c>
      <c r="AN39" s="56">
        <v>399.4</v>
      </c>
      <c r="AO39" s="56">
        <v>703.3</v>
      </c>
      <c r="AP39" s="56">
        <v>700.4</v>
      </c>
      <c r="AQ39" s="56">
        <v>335.6</v>
      </c>
      <c r="AR39" s="56">
        <v>195.8</v>
      </c>
      <c r="AS39" s="56">
        <v>296.4</v>
      </c>
      <c r="AT39" s="56">
        <v>526.1</v>
      </c>
      <c r="AU39" s="56">
        <v>519.5</v>
      </c>
      <c r="AV39" s="56">
        <v>699.3</v>
      </c>
      <c r="AW39" s="56">
        <v>352.6</v>
      </c>
      <c r="AX39" s="56">
        <v>495.1</v>
      </c>
      <c r="AY39" s="56">
        <v>506.1</v>
      </c>
      <c r="AZ39" s="56">
        <v>514.6</v>
      </c>
      <c r="BA39" s="56">
        <v>514</v>
      </c>
      <c r="BB39" s="56">
        <v>517.4</v>
      </c>
      <c r="BC39" s="56">
        <v>522</v>
      </c>
      <c r="BD39" s="56">
        <v>515.9</v>
      </c>
      <c r="BE39" s="56">
        <v>516.2</v>
      </c>
      <c r="BF39" s="56">
        <v>565.8</v>
      </c>
      <c r="BG39" s="56">
        <v>332</v>
      </c>
      <c r="BH39" s="56">
        <v>717.6</v>
      </c>
      <c r="BI39" s="56">
        <v>406.8</v>
      </c>
      <c r="BJ39" s="56">
        <v>408.2</v>
      </c>
      <c r="BK39" s="56">
        <v>704.6</v>
      </c>
      <c r="BL39" s="56">
        <v>443.6</v>
      </c>
      <c r="BM39" s="56">
        <v>402.4</v>
      </c>
      <c r="BN39" s="56">
        <v>448.2</v>
      </c>
      <c r="BO39" s="56">
        <v>704.3</v>
      </c>
      <c r="BP39" s="56">
        <v>131.8</v>
      </c>
      <c r="BQ39" s="56">
        <v>405.5</v>
      </c>
      <c r="BR39" s="56">
        <v>710</v>
      </c>
      <c r="BS39" s="36">
        <v>437.9</v>
      </c>
      <c r="BT39" s="11"/>
      <c r="BU39" s="23"/>
      <c r="BV39" s="33"/>
      <c r="BW39" s="16">
        <v>162.5</v>
      </c>
      <c r="BX39" s="16">
        <v>485.5</v>
      </c>
      <c r="DW39" s="1"/>
      <c r="DX39" s="1"/>
      <c r="DY39" s="1"/>
      <c r="DZ39" s="1"/>
    </row>
    <row r="40" spans="1:76" s="12" customFormat="1" ht="25.5" customHeight="1">
      <c r="A40" s="70" t="s">
        <v>45</v>
      </c>
      <c r="B40" s="70"/>
      <c r="C40" s="70"/>
      <c r="D40" s="70"/>
      <c r="E40" s="70"/>
      <c r="F40" s="70"/>
      <c r="G40" s="4"/>
      <c r="H40" s="25">
        <f>7.28*1.416*1.2*1.15</f>
        <v>14.225702399999998</v>
      </c>
      <c r="I40" s="29">
        <f>I15+I24+I29+I36+I37</f>
        <v>18.310000000000002</v>
      </c>
      <c r="J40" s="25">
        <f>J38/12/J39</f>
        <v>18.31</v>
      </c>
      <c r="K40" s="4"/>
      <c r="L40" s="25">
        <f>7.28*1.416*1.2*1.15</f>
        <v>14.225702399999998</v>
      </c>
      <c r="M40" s="29">
        <f>M15+M24+M29+M36+M37</f>
        <v>18.68</v>
      </c>
      <c r="N40" s="25">
        <f>N38/12/N39</f>
        <v>18.68</v>
      </c>
      <c r="O40" s="25">
        <f>O38/12/O39</f>
        <v>18.68</v>
      </c>
      <c r="P40" s="25">
        <f>P38/12/P39</f>
        <v>18.68</v>
      </c>
      <c r="Q40" s="25">
        <f>Q38/12/Q39</f>
        <v>18.68</v>
      </c>
      <c r="R40" s="4"/>
      <c r="S40" s="29">
        <f>S15+S24+S29+S36+S37</f>
        <v>16.810000000000002</v>
      </c>
      <c r="T40" s="25">
        <f>T38/12/T39</f>
        <v>16.810000000000006</v>
      </c>
      <c r="U40" s="25">
        <f>U38/12/U39</f>
        <v>16.810000000000002</v>
      </c>
      <c r="V40" s="25">
        <f>V38/12/V39</f>
        <v>16.81</v>
      </c>
      <c r="W40" s="25">
        <f>W38/12/W39</f>
        <v>16.81</v>
      </c>
      <c r="X40" s="4"/>
      <c r="Y40" s="25">
        <f>7.28*1.416*1.2*1.15</f>
        <v>14.225702399999998</v>
      </c>
      <c r="Z40" s="29">
        <f>Z15+Z24+Z29+Z36+Z37</f>
        <v>18.68</v>
      </c>
      <c r="AA40" s="25">
        <f aca="true" t="shared" si="37" ref="AA40:AL40">AA38/12/AA39</f>
        <v>18.68</v>
      </c>
      <c r="AB40" s="25">
        <f t="shared" si="37"/>
        <v>18.68</v>
      </c>
      <c r="AC40" s="25">
        <f t="shared" si="37"/>
        <v>18.679999999999996</v>
      </c>
      <c r="AD40" s="25">
        <f t="shared" si="37"/>
        <v>18.68</v>
      </c>
      <c r="AE40" s="25">
        <f t="shared" si="37"/>
        <v>18.68</v>
      </c>
      <c r="AF40" s="25">
        <f t="shared" si="37"/>
        <v>18.68</v>
      </c>
      <c r="AG40" s="25">
        <f>AG38/12/AG39</f>
        <v>18.680000000000003</v>
      </c>
      <c r="AH40" s="25">
        <f>AH38/12/AH39</f>
        <v>18.68</v>
      </c>
      <c r="AI40" s="25">
        <f>AI38/12/AI39</f>
        <v>18.680000000000003</v>
      </c>
      <c r="AJ40" s="25">
        <f t="shared" si="37"/>
        <v>18.68</v>
      </c>
      <c r="AK40" s="25">
        <f t="shared" si="37"/>
        <v>18.680000000000003</v>
      </c>
      <c r="AL40" s="25">
        <f t="shared" si="37"/>
        <v>18.680000000000003</v>
      </c>
      <c r="AM40" s="25">
        <f aca="true" t="shared" si="38" ref="AM40:BS40">AM38/12/AM39</f>
        <v>18.68</v>
      </c>
      <c r="AN40" s="25">
        <f t="shared" si="38"/>
        <v>18.679999999999996</v>
      </c>
      <c r="AO40" s="25">
        <f t="shared" si="38"/>
        <v>18.68</v>
      </c>
      <c r="AP40" s="25">
        <f t="shared" si="38"/>
        <v>18.68</v>
      </c>
      <c r="AQ40" s="25">
        <f t="shared" si="38"/>
        <v>18.68</v>
      </c>
      <c r="AR40" s="25">
        <f t="shared" si="38"/>
        <v>18.68</v>
      </c>
      <c r="AS40" s="25">
        <f t="shared" si="38"/>
        <v>18.68</v>
      </c>
      <c r="AT40" s="25">
        <f t="shared" si="38"/>
        <v>18.68</v>
      </c>
      <c r="AU40" s="25">
        <f t="shared" si="38"/>
        <v>18.68</v>
      </c>
      <c r="AV40" s="25">
        <f t="shared" si="38"/>
        <v>18.68</v>
      </c>
      <c r="AW40" s="25">
        <f t="shared" si="38"/>
        <v>18.68</v>
      </c>
      <c r="AX40" s="25">
        <f t="shared" si="38"/>
        <v>18.68</v>
      </c>
      <c r="AY40" s="25">
        <f t="shared" si="38"/>
        <v>18.680000000000003</v>
      </c>
      <c r="AZ40" s="25">
        <f t="shared" si="38"/>
        <v>18.679999999999996</v>
      </c>
      <c r="BA40" s="25">
        <f t="shared" si="38"/>
        <v>18.68</v>
      </c>
      <c r="BB40" s="25">
        <f t="shared" si="38"/>
        <v>18.68</v>
      </c>
      <c r="BC40" s="25">
        <f t="shared" si="38"/>
        <v>18.680000000000003</v>
      </c>
      <c r="BD40" s="25">
        <f t="shared" si="38"/>
        <v>18.680000000000003</v>
      </c>
      <c r="BE40" s="25">
        <f t="shared" si="38"/>
        <v>18.68</v>
      </c>
      <c r="BF40" s="25">
        <f t="shared" si="38"/>
        <v>18.68</v>
      </c>
      <c r="BG40" s="25">
        <f t="shared" si="38"/>
        <v>18.679999999999996</v>
      </c>
      <c r="BH40" s="25">
        <f t="shared" si="38"/>
        <v>18.679999999999996</v>
      </c>
      <c r="BI40" s="25">
        <f t="shared" si="38"/>
        <v>18.68</v>
      </c>
      <c r="BJ40" s="25">
        <f t="shared" si="38"/>
        <v>18.68</v>
      </c>
      <c r="BK40" s="25">
        <f t="shared" si="38"/>
        <v>18.679999999999996</v>
      </c>
      <c r="BL40" s="25">
        <f t="shared" si="38"/>
        <v>18.68</v>
      </c>
      <c r="BM40" s="25">
        <f t="shared" si="38"/>
        <v>18.68</v>
      </c>
      <c r="BN40" s="25">
        <f t="shared" si="38"/>
        <v>18.68</v>
      </c>
      <c r="BO40" s="25">
        <f t="shared" si="38"/>
        <v>18.680000000000003</v>
      </c>
      <c r="BP40" s="25">
        <f t="shared" si="38"/>
        <v>18.679999999999996</v>
      </c>
      <c r="BQ40" s="25">
        <f t="shared" si="38"/>
        <v>18.680000000000003</v>
      </c>
      <c r="BR40" s="25">
        <f t="shared" si="38"/>
        <v>18.680000000000003</v>
      </c>
      <c r="BS40" s="25">
        <f t="shared" si="38"/>
        <v>18.68</v>
      </c>
      <c r="BT40" s="4"/>
      <c r="BU40" s="25">
        <f>7.28*1.416*1.2*1.15</f>
        <v>14.225702399999998</v>
      </c>
      <c r="BV40" s="29">
        <f>BV15+BV24+BV29+BV36+BV37</f>
        <v>19.46</v>
      </c>
      <c r="BW40" s="25">
        <f>BW38/12/BW39</f>
        <v>19.46</v>
      </c>
      <c r="BX40" s="25">
        <f>BX38/12/BX39</f>
        <v>19.46</v>
      </c>
    </row>
    <row r="41" ht="15.75">
      <c r="R41" s="44"/>
    </row>
    <row r="42" ht="12.75" customHeight="1" hidden="1"/>
    <row r="43" spans="6:18" ht="15.75">
      <c r="F43" s="35"/>
      <c r="R43" s="44"/>
    </row>
    <row r="44" spans="6:18" ht="15.75">
      <c r="F44" s="35"/>
      <c r="R44" s="45"/>
    </row>
    <row r="45" spans="1:71" ht="12.75">
      <c r="A45" s="1" t="s">
        <v>40</v>
      </c>
      <c r="B45" s="1">
        <v>12</v>
      </c>
      <c r="F45" s="35"/>
      <c r="AQ45" s="51"/>
      <c r="AV45" s="51"/>
      <c r="BA45" s="51"/>
      <c r="BE45" s="51"/>
      <c r="BI45" s="51"/>
      <c r="BJ45" s="51"/>
      <c r="BN45" s="51"/>
      <c r="BO45" s="51"/>
      <c r="BS45" s="51"/>
    </row>
    <row r="46" ht="12.75">
      <c r="F46" s="35"/>
    </row>
    <row r="47" ht="12.75">
      <c r="F47" s="35"/>
    </row>
    <row r="48" ht="12.75">
      <c r="F48" s="35"/>
    </row>
    <row r="49" ht="12.75">
      <c r="F49" s="35"/>
    </row>
    <row r="50" ht="12.75">
      <c r="F50" s="35"/>
    </row>
    <row r="51" ht="12.75">
      <c r="F51" s="35"/>
    </row>
    <row r="52" ht="12.75">
      <c r="F52" s="35"/>
    </row>
    <row r="53" ht="12.75">
      <c r="F53" s="35"/>
    </row>
    <row r="54" ht="12.75">
      <c r="F54" s="35"/>
    </row>
    <row r="55" ht="12.75">
      <c r="F55" s="35"/>
    </row>
    <row r="56" ht="12.75">
      <c r="F56" s="35"/>
    </row>
    <row r="57" ht="12.75">
      <c r="F57" s="35"/>
    </row>
    <row r="58" ht="12.75">
      <c r="F58" s="35"/>
    </row>
    <row r="59" ht="12.75">
      <c r="F59" s="35"/>
    </row>
    <row r="60" ht="12.75">
      <c r="F60" s="35"/>
    </row>
    <row r="61" ht="12.75">
      <c r="F61" s="35"/>
    </row>
    <row r="62" ht="12.75">
      <c r="F62" s="35"/>
    </row>
    <row r="63" ht="12.75">
      <c r="F63" s="35"/>
    </row>
    <row r="64" ht="12.75">
      <c r="F64" s="35"/>
    </row>
    <row r="65" ht="12.75">
      <c r="F65" s="35"/>
    </row>
    <row r="66" ht="12.75">
      <c r="F66" s="35"/>
    </row>
    <row r="67" ht="12.75">
      <c r="F67" s="35"/>
    </row>
    <row r="68" ht="12.75">
      <c r="F68" s="35"/>
    </row>
    <row r="69" ht="12.75">
      <c r="F69" s="35"/>
    </row>
    <row r="70" ht="12.75">
      <c r="F70" s="35"/>
    </row>
  </sheetData>
  <sheetProtection/>
  <mergeCells count="42">
    <mergeCell ref="A29:F29"/>
    <mergeCell ref="A35:F35"/>
    <mergeCell ref="A33:F33"/>
    <mergeCell ref="A34:F34"/>
    <mergeCell ref="A18:F18"/>
    <mergeCell ref="A19:F19"/>
    <mergeCell ref="A27:F27"/>
    <mergeCell ref="A26:F26"/>
    <mergeCell ref="A24:F24"/>
    <mergeCell ref="A25:F25"/>
    <mergeCell ref="A40:F40"/>
    <mergeCell ref="A30:F30"/>
    <mergeCell ref="A31:F31"/>
    <mergeCell ref="A32:F32"/>
    <mergeCell ref="A38:F38"/>
    <mergeCell ref="A36:F36"/>
    <mergeCell ref="A39:F39"/>
    <mergeCell ref="A37:F37"/>
    <mergeCell ref="A28:F28"/>
    <mergeCell ref="A1:F1"/>
    <mergeCell ref="A2:F2"/>
    <mergeCell ref="A3:F3"/>
    <mergeCell ref="A4:F4"/>
    <mergeCell ref="A17:F17"/>
    <mergeCell ref="A16:F16"/>
    <mergeCell ref="A22:F22"/>
    <mergeCell ref="A23:F23"/>
    <mergeCell ref="A21:F21"/>
    <mergeCell ref="A14:F14"/>
    <mergeCell ref="A12:F12"/>
    <mergeCell ref="A11:F11"/>
    <mergeCell ref="A13:F13"/>
    <mergeCell ref="A15:F15"/>
    <mergeCell ref="A20:F20"/>
    <mergeCell ref="G8:J8"/>
    <mergeCell ref="BT8:BX8"/>
    <mergeCell ref="G7:AA7"/>
    <mergeCell ref="A7:F9"/>
    <mergeCell ref="A10:F10"/>
    <mergeCell ref="R8:W8"/>
    <mergeCell ref="X8:AL8"/>
    <mergeCell ref="K8:Q8"/>
  </mergeCells>
  <printOptions/>
  <pageMargins left="0.4330708661417323" right="0.11811023622047245" top="0.2362204724409449" bottom="0.3937007874015748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Л.Ф.</dc:creator>
  <cp:keywords/>
  <dc:description/>
  <cp:lastModifiedBy>Галина Александровна Шевченко</cp:lastModifiedBy>
  <cp:lastPrinted>2015-05-04T07:08:53Z</cp:lastPrinted>
  <dcterms:created xsi:type="dcterms:W3CDTF">2014-04-14T06:00:53Z</dcterms:created>
  <dcterms:modified xsi:type="dcterms:W3CDTF">2015-07-03T08:11:32Z</dcterms:modified>
  <cp:category/>
  <cp:version/>
  <cp:contentType/>
  <cp:contentStatus/>
</cp:coreProperties>
</file>